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tabRatio="912" activeTab="0"/>
  </bookViews>
  <sheets>
    <sheet name="Cover" sheetId="1" r:id="rId1"/>
    <sheet name="Award Listing" sheetId="2" r:id="rId2"/>
    <sheet name="Award Document" sheetId="3" r:id="rId3"/>
    <sheet name="Agency Listing" sheetId="4" r:id="rId4"/>
    <sheet name="Vendor Listing" sheetId="5" r:id="rId5"/>
    <sheet name="Arkadelphia" sheetId="6" r:id="rId6"/>
    <sheet name="Alexander" sheetId="7" r:id="rId7"/>
    <sheet name="Benton" sheetId="8" r:id="rId8"/>
    <sheet name="Booneville" sheetId="9" r:id="rId9"/>
    <sheet name="Blind" sheetId="10" r:id="rId10"/>
    <sheet name="Cadet" sheetId="11" r:id="rId11"/>
    <sheet name="Camden" sheetId="12" r:id="rId12"/>
    <sheet name="Conway" sheetId="13" r:id="rId13"/>
    <sheet name="Corrections" sheetId="14" r:id="rId14"/>
    <sheet name="Fayetteville" sheetId="15" r:id="rId15"/>
    <sheet name="Hot Springs" sheetId="16" r:id="rId16"/>
    <sheet name="Jonesboro" sheetId="17" r:id="rId17"/>
    <sheet name="Little Rock" sheetId="18" r:id="rId18"/>
    <sheet name="Malvern" sheetId="19" r:id="rId19"/>
    <sheet name="Osceola" sheetId="20" r:id="rId20"/>
    <sheet name="Pine Bluff" sheetId="21" r:id="rId21"/>
    <sheet name="Texarkana" sheetId="22" r:id="rId22"/>
    <sheet name="Warren" sheetId="23" r:id="rId23"/>
    <sheet name="Terms &amp; Conditions" sheetId="24" r:id="rId24"/>
  </sheets>
  <definedNames>
    <definedName name="_xlnm.Print_Titles" localSheetId="6">'Alexander'!$1:$2</definedName>
    <definedName name="_xlnm.Print_Titles" localSheetId="9">'Blind'!$1:$2</definedName>
    <definedName name="_xlnm.Print_Titles" localSheetId="11">'Camden'!$1:$2</definedName>
    <definedName name="_xlnm.Print_Titles" localSheetId="12">'Conway'!$1:$2</definedName>
    <definedName name="_xlnm.Print_Titles" localSheetId="13">'Corrections'!$1:$2</definedName>
    <definedName name="_xlnm.Print_Titles" localSheetId="15">'Hot Springs'!$1:$2</definedName>
    <definedName name="_xlnm.Print_Titles" localSheetId="17">'Little Rock'!$1:$2</definedName>
    <definedName name="_xlnm.Print_Titles" localSheetId="18">'Malvern'!$1:$2</definedName>
    <definedName name="_xlnm.Print_Titles" localSheetId="20">'Pine Bluff'!$1:$2</definedName>
    <definedName name="_xlnm.Print_Titles" localSheetId="21">'Texarkana'!$1:$2</definedName>
    <definedName name="_xlnm.Print_Titles" localSheetId="22">'Warren'!$1:$2</definedName>
  </definedNames>
  <calcPr fullCalcOnLoad="1"/>
</workbook>
</file>

<file path=xl/sharedStrings.xml><?xml version="1.0" encoding="utf-8"?>
<sst xmlns="http://schemas.openxmlformats.org/spreadsheetml/2006/main" count="3855" uniqueCount="413">
  <si>
    <t>26.CONTINGENT FEE:  The bidder guarantees that he has not retained a person to solicit or secure this contract upon an agreement or understanding for a commission, percentage, brokerage or contingent fee, except for retention of bona fide employees or bona fide established commercial selling agencies maintained by the bidder for the purpose of securing business.</t>
  </si>
  <si>
    <t xml:space="preserve">27.ANTITRUST ASSIGNMENT:  As part of the consideration for entering into any contract pursuant to this invitation for bid, the bidder named on the front of this invitation for bid, acting herein by the authorized individual or its duly authorized agent, hereby assigns, sells and transfers to the State of Arkansas all rights, title and interest in and to all causes of action it may have under the antitrust laws of the United States or this state for price fixing, which causes of action have accrued prior to the date of this assignment and which relate solely to the particular goods or services purchased or produced by this State. </t>
  </si>
  <si>
    <t xml:space="preserve">28. DISCLOSURE:  Failure to make any disclosure required by Governor's Executive Order 98-04, or any violation of any rule, regulation, or policy adopted pursuant to that order material breach of the terms of this contract.  Any contractor, whether an individual or entity, who fails to make the required disclosure or who violates any rule, regulation, or policy shall be subject to all legal remedies available to the agency. </t>
  </si>
  <si>
    <r>
      <t>MINORITY BUSINESS POLICY</t>
    </r>
    <r>
      <rPr>
        <sz val="9"/>
        <rFont val="Arial"/>
        <family val="2"/>
      </rPr>
      <t xml:space="preserve">
Minority participation is encouraged in this and all other procurements by state agencies. “Minority” is defined by Arkansas Code Annotated §1-2-503 as “black or African American, Hispanic American, American Indian or Native American, Asian, and Islander”.  The Arkansas Economic Development Commission conducts a certification process for minority businesses.  Bidders unable to include minority-owned businesses as subcontractors “may explain the circumstances preventing minority inclusion”.</t>
    </r>
  </si>
  <si>
    <r>
      <t>INSPECTION:</t>
    </r>
    <r>
      <rPr>
        <sz val="9"/>
        <rFont val="Arial"/>
        <family val="2"/>
      </rPr>
      <t xml:space="preserve">
All products must come from a federally inspected plant.  All meat items preceded by an Institutional Meat Purchasing number must be federally inspected before delivery and must be properly labeled according to the Food, Drug and Cosmetic Act.  Meat requested frozen must be inspected while fresh.</t>
    </r>
  </si>
  <si>
    <r>
      <t xml:space="preserve">GENERAL: </t>
    </r>
    <r>
      <rPr>
        <sz val="9"/>
        <rFont val="Arial"/>
        <family val="2"/>
      </rPr>
      <t xml:space="preserve">
1. Bidder must state brand name and pack on applicable items or bid will be rejected.
2. Failure to bid in unit of measure requested may result in rejection of bid.  Pack or weight, if different from requested size, is subject to approval by using agency.
3. No distressed or salvaged food will be accepted.
4. Master containers will be marked with date of pack.</t>
    </r>
  </si>
  <si>
    <r>
      <t>QUANTITIES:</t>
    </r>
    <r>
      <rPr>
        <sz val="9"/>
        <rFont val="Arial"/>
        <family val="2"/>
      </rPr>
      <t xml:space="preserve">
Quantities indicated reflect estimates only and may not be exact requirements.</t>
    </r>
  </si>
  <si>
    <r>
      <t>AUTHORIZATION FOR SHIPMENT:</t>
    </r>
    <r>
      <rPr>
        <sz val="9"/>
        <rFont val="Arial"/>
        <family val="2"/>
      </rPr>
      <t xml:space="preserve">
Purchase order from the using agency will authorize shipment. Orders shall be placed with the vendor seven (7) days prior to the specified delivery date.  </t>
    </r>
  </si>
  <si>
    <r>
      <t xml:space="preserve">DELIVERY: </t>
    </r>
    <r>
      <rPr>
        <sz val="9"/>
        <rFont val="Arial"/>
        <family val="2"/>
      </rPr>
      <t xml:space="preserve">  
1. All deliveries will be made between 8:00 a.m. and 4:00 p.m. on the date specified or as designated by the receiving agency.
2. Contractors must notify the Office of State Procurement of inability to deliver.
3. Vendor’s delivering to agencies are responsible for coordinating the unloading of all material and product. Arrangements for unloading must be made with the agencies prior to arrival. </t>
    </r>
  </si>
  <si>
    <r>
      <t>PACKAGING/TRANSPORTING:</t>
    </r>
    <r>
      <rPr>
        <sz val="9"/>
        <rFont val="Arial"/>
        <family val="2"/>
      </rPr>
      <t xml:space="preserve">
1. Products delivered shall be processed and packed in accordance with good commercial practice and shall conform to all applicable standards promulgated under the Federal Food, Drug, and Cosmetic Act in effect at time of shipment.
2. Shipping cases shall be plainly marked on one end describing name and brand of product, quantity, and weight of cartons.
3. Products must be transported to point of delivery in a vehicle equipped and able to maintain temperature of chilled products not to exceed 45 degrees F and frozen products at an internal temperature of 0 degrees to minus 15 degrees F.</t>
    </r>
  </si>
  <si>
    <r>
      <t xml:space="preserve">SPECIFICATIONS:  </t>
    </r>
    <r>
      <rPr>
        <sz val="9"/>
        <rFont val="Arial"/>
        <family val="2"/>
      </rPr>
      <t xml:space="preserve">   
1. Fat content of regular ground beef may not exceed 25%.  Fat content will be determined by laboratory analysis.  Agencies may request fat content as low as 20%.  
2. Agency receiving personnel shall check all products when delivered and notify the Office of State Procurement (Amy Stoddard or Rick Smith) if they do not conform to specifications.
3. Arrangements may be made for a Federal Inspector to examine the product to verify nonconformance. </t>
    </r>
  </si>
  <si>
    <r>
      <t xml:space="preserve">SUBSTITUTION OF AWARDED ITEM:
</t>
    </r>
    <r>
      <rPr>
        <sz val="9"/>
        <rFont val="Arial"/>
        <family val="2"/>
      </rPr>
      <t>If vendor requests a substitution of an item awarded to his company, the substitution must be approved by Amy Stoddard, CPPB or Rick Smith, CPPO, Office of State Procurement, prior to shipment of substitution to using agency. Failure to request approval will result in cancellation of the item involved.</t>
    </r>
  </si>
  <si>
    <t>AASIS NUMBER</t>
  </si>
  <si>
    <t>CATEGORY</t>
  </si>
  <si>
    <t>DESCRIPTION</t>
  </si>
  <si>
    <t>UNIT OF MEASURE</t>
  </si>
  <si>
    <t>6 month Estimate</t>
  </si>
  <si>
    <t>Catalog Price</t>
  </si>
  <si>
    <t>Discount % off</t>
  </si>
  <si>
    <t>American</t>
  </si>
  <si>
    <r>
      <t>Cheese, American, processed, U.S.Grade A, 5 lb.</t>
    </r>
    <r>
      <rPr>
        <b/>
        <sz val="10"/>
        <rFont val="Arial Narrow"/>
        <family val="2"/>
      </rPr>
      <t xml:space="preserve"> (Sliced)</t>
    </r>
  </si>
  <si>
    <r>
      <t>Cheese, American, processed, U.S.Grade A, 5 lb.</t>
    </r>
    <r>
      <rPr>
        <b/>
        <sz val="10"/>
        <rFont val="Arial Narrow"/>
        <family val="2"/>
      </rPr>
      <t xml:space="preserve"> (Unsliced)</t>
    </r>
  </si>
  <si>
    <r>
      <t>Cheese, American, processed, U.S.Grade A, 5 lb.</t>
    </r>
    <r>
      <rPr>
        <b/>
        <sz val="10"/>
        <rFont val="Arial Narrow"/>
        <family val="2"/>
      </rPr>
      <t xml:space="preserve"> (Shredded)</t>
    </r>
  </si>
  <si>
    <t>Cheddar</t>
  </si>
  <si>
    <t>Cheese, Cheddar, Red Wax Ring, 12 lb. Carton.</t>
  </si>
  <si>
    <t>Cheese, Cheddar, U.S.Grade A, Sliced</t>
  </si>
  <si>
    <t>Cheese, Cheddar, U.S.Grade A,  Shredded</t>
  </si>
  <si>
    <t>Cream</t>
  </si>
  <si>
    <t>Cheese, cream, Philadelphia style, US Grade A, 3 lb. Solids.</t>
  </si>
  <si>
    <t>Low Cholestrol</t>
  </si>
  <si>
    <r>
      <t xml:space="preserve">Cheese, Low Cholesterol, Kraft Lite or equal </t>
    </r>
    <r>
      <rPr>
        <b/>
        <sz val="10"/>
        <rFont val="Arial Narrow"/>
        <family val="2"/>
      </rPr>
      <t>(Sliced)</t>
    </r>
  </si>
  <si>
    <t>Monterey Jack</t>
  </si>
  <si>
    <r>
      <t>Cheese, Monterey Jack,</t>
    </r>
    <r>
      <rPr>
        <b/>
        <sz val="10"/>
        <rFont val="Arial Narrow"/>
        <family val="2"/>
      </rPr>
      <t xml:space="preserve"> (sliced)</t>
    </r>
  </si>
  <si>
    <r>
      <t xml:space="preserve">Cheese, Monterey Jack, </t>
    </r>
    <r>
      <rPr>
        <b/>
        <sz val="10"/>
        <rFont val="Arial Narrow"/>
        <family val="2"/>
      </rPr>
      <t>(Unsliced with jalapeno peppers)</t>
    </r>
  </si>
  <si>
    <r>
      <t xml:space="preserve">Cheese, Monterey Jack, </t>
    </r>
    <r>
      <rPr>
        <b/>
        <sz val="10"/>
        <rFont val="Arial Narrow"/>
        <family val="2"/>
      </rPr>
      <t>(Sliced with jalapeno pepper)</t>
    </r>
  </si>
  <si>
    <t>Mozzarella</t>
  </si>
  <si>
    <r>
      <t>Cheese, Mozzarella, US Grade A,</t>
    </r>
    <r>
      <rPr>
        <b/>
        <sz val="10"/>
        <rFont val="Arial Narrow"/>
        <family val="2"/>
      </rPr>
      <t xml:space="preserve"> (unsliced)</t>
    </r>
  </si>
  <si>
    <r>
      <t xml:space="preserve">Cheese, Mozzarella, US Grade A, </t>
    </r>
    <r>
      <rPr>
        <b/>
        <sz val="10"/>
        <rFont val="Arial Narrow"/>
        <family val="2"/>
      </rPr>
      <t>(Shredded Imitation)</t>
    </r>
  </si>
  <si>
    <r>
      <t xml:space="preserve">Cheese, Mozzarella, US Grade A, </t>
    </r>
    <r>
      <rPr>
        <b/>
        <sz val="10"/>
        <rFont val="Arial Narrow"/>
        <family val="2"/>
      </rPr>
      <t>(Sliced)</t>
    </r>
  </si>
  <si>
    <t>Swiss</t>
  </si>
  <si>
    <r>
      <t xml:space="preserve">Cheese, Swiss, pasteurized, </t>
    </r>
    <r>
      <rPr>
        <b/>
        <sz val="10"/>
        <rFont val="Arial Narrow"/>
        <family val="2"/>
      </rPr>
      <t>(Sliced)</t>
    </r>
  </si>
  <si>
    <t>Cheese, Swiss, grated or shredded</t>
  </si>
  <si>
    <r>
      <t xml:space="preserve">Cheese, Swiss, pasteurized, </t>
    </r>
    <r>
      <rPr>
        <b/>
        <sz val="10"/>
        <rFont val="Arial Narrow"/>
        <family val="2"/>
      </rPr>
      <t>(unsliced - Big Eye)</t>
    </r>
  </si>
  <si>
    <t>OLEO</t>
  </si>
  <si>
    <r>
      <t>Oleomargarine,</t>
    </r>
    <r>
      <rPr>
        <b/>
        <sz val="10"/>
        <rFont val="Arial Narrow"/>
        <family val="2"/>
      </rPr>
      <t xml:space="preserve"> all vegetable</t>
    </r>
    <r>
      <rPr>
        <sz val="10"/>
        <rFont val="Arial Narrow"/>
        <family val="2"/>
      </rPr>
      <t xml:space="preserve">, vitamin A added, colored, to meet federal Specifications, of latest issue, 30/1 lb. /case. </t>
    </r>
  </si>
  <si>
    <r>
      <t xml:space="preserve">Oleomargarine, all vegetable, vitamin A added, colored, 90 ct.  Per Pound square chip-let on paper chips, 12 lbs. /case, </t>
    </r>
    <r>
      <rPr>
        <b/>
        <sz val="10"/>
        <rFont val="Arial Narrow"/>
        <family val="2"/>
      </rPr>
      <t xml:space="preserve">Corn Oil. </t>
    </r>
  </si>
  <si>
    <r>
      <t xml:space="preserve">Oleomargarine, Corn Oil, vitamin A added, colored, 30/1 lb. /case. </t>
    </r>
    <r>
      <rPr>
        <b/>
        <sz val="10"/>
        <color indexed="10"/>
        <rFont val="Arial Narrow"/>
        <family val="2"/>
      </rPr>
      <t xml:space="preserve"> </t>
    </r>
  </si>
  <si>
    <t>Oleomargarine, cup, whipped, corn oil, Shedd's Spread, or equal, individual 900/5 gram per case.</t>
  </si>
  <si>
    <r>
      <t>Margarine, squeeze bottles, 60% vegetable. oil, net wt. 1lbs, packed 18/1lbs per case. Shedd Spread - Country Crock or equal.</t>
    </r>
    <r>
      <rPr>
        <b/>
        <sz val="10"/>
        <color indexed="53"/>
        <rFont val="Arial Narrow"/>
        <family val="2"/>
      </rPr>
      <t xml:space="preserve"> PLEASE NOTE THIS ITEM IS ORDERED BY THE CASE.</t>
    </r>
  </si>
  <si>
    <t>Case</t>
  </si>
  <si>
    <r>
      <t xml:space="preserve">Margarine, Squeeze Bottle, 60% VEG.OIL, net wt 1lbs, packed 24/1# per case. </t>
    </r>
    <r>
      <rPr>
        <b/>
        <sz val="10"/>
        <color indexed="53"/>
        <rFont val="Arial Narrow"/>
        <family val="2"/>
      </rPr>
      <t>PLEASE NOTE THIS ITEM IS ORDERED BY THE CASE.</t>
    </r>
  </si>
  <si>
    <r>
      <t xml:space="preserve">Butter, 1lb block or brick; Not Oleomargarine, or artificial spread. </t>
    </r>
    <r>
      <rPr>
        <b/>
        <sz val="10"/>
        <rFont val="Arial Narrow"/>
        <family val="2"/>
      </rPr>
      <t>Real Butter</t>
    </r>
    <r>
      <rPr>
        <sz val="10"/>
        <rFont val="Arial Narrow"/>
        <family val="2"/>
      </rPr>
      <t>, nothing else will be acceptable.</t>
    </r>
  </si>
  <si>
    <r>
      <t xml:space="preserve">Oleomargarine, all vegetable, vitamin A added, colored, to meet federal Specifications, of latest issue, 30/1 lb. /case, </t>
    </r>
    <r>
      <rPr>
        <b/>
        <sz val="10"/>
        <rFont val="Arial Narrow"/>
        <family val="2"/>
      </rPr>
      <t>Corn Oil</t>
    </r>
  </si>
  <si>
    <t>Oleomargarine, cup, whipped, Soybean oil, Shedd's Spread, or equal, individual 900/5 gram per case.</t>
  </si>
  <si>
    <r>
      <t xml:space="preserve">Oleomargarine, Soybean Oil, vitamin A added, colored, 30/1 lb. /case. </t>
    </r>
    <r>
      <rPr>
        <b/>
        <sz val="10"/>
        <color indexed="10"/>
        <rFont val="Arial Narrow"/>
        <family val="2"/>
      </rPr>
      <t xml:space="preserve"> </t>
    </r>
  </si>
  <si>
    <t>Fayetteville</t>
  </si>
  <si>
    <t>Reference #</t>
  </si>
  <si>
    <t>Glenview Farms</t>
  </si>
  <si>
    <t>20 lb</t>
  </si>
  <si>
    <t>Cheddar Cheese, Red Wax, 9 lb.</t>
  </si>
  <si>
    <t>36 lb</t>
  </si>
  <si>
    <t>Cheddar Cheese Mild Slices</t>
  </si>
  <si>
    <t>10 lb</t>
  </si>
  <si>
    <t>Cream Cheese Loaf</t>
  </si>
  <si>
    <t>30 lb</t>
  </si>
  <si>
    <t>Margarine Solid</t>
  </si>
  <si>
    <t>Cheddar Cheese Shredded</t>
  </si>
  <si>
    <t>El Posado</t>
  </si>
  <si>
    <r>
      <t xml:space="preserve">Cheese, Low Cholesterol, </t>
    </r>
    <r>
      <rPr>
        <b/>
        <sz val="10"/>
        <rFont val="Arial Narrow"/>
        <family val="2"/>
      </rPr>
      <t>(Sliced)</t>
    </r>
  </si>
  <si>
    <t>Schreiber</t>
  </si>
  <si>
    <t>Roseli</t>
  </si>
  <si>
    <t>9 lb</t>
  </si>
  <si>
    <t>Whitehall</t>
  </si>
  <si>
    <t>Cheese, Swiss Shredded</t>
  </si>
  <si>
    <t>Margarine Spred Wipped</t>
  </si>
  <si>
    <t>Cheese, Pepper Jack Loaf</t>
  </si>
  <si>
    <t>10 lb.</t>
  </si>
  <si>
    <t>Cheese, Mozzerella Loaf LMPS</t>
  </si>
  <si>
    <t>48 lb. average</t>
  </si>
  <si>
    <t>approximately 777</t>
  </si>
  <si>
    <t>Cheese, Swiss Big Eye</t>
  </si>
  <si>
    <t>16 lb avg.</t>
  </si>
  <si>
    <t>approximately 256</t>
  </si>
  <si>
    <t>Vendor</t>
  </si>
  <si>
    <t>Sysco</t>
  </si>
  <si>
    <t>US Foods</t>
  </si>
  <si>
    <t>Per case cost</t>
  </si>
  <si>
    <t xml:space="preserve">Per pound cost </t>
  </si>
  <si>
    <t xml:space="preserve">Not Available </t>
  </si>
  <si>
    <t>Cost per Case</t>
  </si>
  <si>
    <t>Cost per Pound</t>
  </si>
  <si>
    <t>Contract Cost per lbs</t>
  </si>
  <si>
    <t>Not Available</t>
  </si>
  <si>
    <t>Cost per case</t>
  </si>
  <si>
    <t>Cost per lbs</t>
  </si>
  <si>
    <t>No bid</t>
  </si>
  <si>
    <t>No Bid</t>
  </si>
  <si>
    <t>Contract Estimated Total for Sysco</t>
  </si>
  <si>
    <t>Contract Estimated Total for US Foods</t>
  </si>
  <si>
    <t>By the case Only</t>
  </si>
  <si>
    <t>Cost per LBS</t>
  </si>
  <si>
    <t>Not available</t>
  </si>
  <si>
    <t>Available in Cases only</t>
  </si>
  <si>
    <t>Cost per Lbs</t>
  </si>
  <si>
    <t xml:space="preserve">No Bid </t>
  </si>
  <si>
    <t>sliced yellow american cheese, 160 slices per 5#</t>
  </si>
  <si>
    <t>block and barrel</t>
  </si>
  <si>
    <t>no</t>
  </si>
  <si>
    <t>n/a</t>
  </si>
  <si>
    <t>640 slices per case</t>
  </si>
  <si>
    <t>6/5# blocks, servings vary</t>
  </si>
  <si>
    <t>yellow american cheese loaf</t>
  </si>
  <si>
    <t>shredded yellow american cheese pasteurized, processed</t>
  </si>
  <si>
    <t>shreiber</t>
  </si>
  <si>
    <t>4/5# bags, servings vary</t>
  </si>
  <si>
    <t>sliced mild yellow cheddar cheese with paper between slices</t>
  </si>
  <si>
    <t>8/1.5# packages, 28-34 slices per 1.5# package</t>
  </si>
  <si>
    <t>mild shredded yellow fancy cheddar cheese</t>
  </si>
  <si>
    <t>casa solana</t>
  </si>
  <si>
    <t>cream cheese 10/3# solids</t>
  </si>
  <si>
    <t>sysco</t>
  </si>
  <si>
    <t>450/2 tablespoons</t>
  </si>
  <si>
    <t>light sliced american cheese, 10 mg cholesterol, 160 slices per 5#</t>
  </si>
  <si>
    <t>4/5#, 640 slices per case</t>
  </si>
  <si>
    <t>sliced monterey jack, .75 oz slices</t>
  </si>
  <si>
    <t>schreiber</t>
  </si>
  <si>
    <t>213-.75 oz slices</t>
  </si>
  <si>
    <t>pasteurized processed monterey jack cheese with jalapeno and red pepper, 120 slices per 5#</t>
  </si>
  <si>
    <t>4/5#, 480 slices per case</t>
  </si>
  <si>
    <t>sliced mozzarella, low moisture part skim with paper between slices</t>
  </si>
  <si>
    <t>8/1.5# packages, 30 slices per pkg, 240 slices per case</t>
  </si>
  <si>
    <t>pasteurized swiss/american sliced 160 slices per 5#</t>
  </si>
  <si>
    <t>zero trans fat palm oil vegetable spread with vit.a, 1# blocks</t>
  </si>
  <si>
    <t>gold n sweet</t>
  </si>
  <si>
    <t>30/1# solids, servings vary</t>
  </si>
  <si>
    <t>margarine cup, whipped, soybean oil 900/5gm</t>
  </si>
  <si>
    <t>wholesome farms classic</t>
  </si>
  <si>
    <t>mild natural cheddar print</t>
  </si>
  <si>
    <t>1-10#, servings vary</t>
  </si>
  <si>
    <t>pasteurized monterey jack with jalapeno and red peppers</t>
  </si>
  <si>
    <t>6/5# loaf, 480-1 oz servings</t>
  </si>
  <si>
    <t>imitation shredded mozzarella</t>
  </si>
  <si>
    <t>all vegetable margarine solids with vitamin a, 1# blocks</t>
  </si>
  <si>
    <t>feather shredded swiss cheese</t>
  </si>
  <si>
    <t>parkay</t>
  </si>
  <si>
    <t>24/12 oz, servings vary</t>
  </si>
  <si>
    <t>margarine squeeze bottles original parkay 24 bottles</t>
  </si>
  <si>
    <t>usda grade aa butter solids, 1# blocks, salted or unsalted</t>
  </si>
  <si>
    <t>36/1# solids, servings vary</t>
  </si>
  <si>
    <t>Pounds</t>
  </si>
  <si>
    <t>all vegetable, made from soybean oil margarine 1# blocks (solids)</t>
  </si>
  <si>
    <t>30/1# blocks, servings vary</t>
  </si>
  <si>
    <t>all vegetable margarine reddies, squares on paper chips, 90 chips er pound, 2160 chips per case</t>
  </si>
  <si>
    <t>2,160 chips per case</t>
  </si>
  <si>
    <t>Law Enforcement Training Academy - Camden</t>
  </si>
  <si>
    <t>Arkansas Health Center - Benton</t>
  </si>
  <si>
    <t>Central Arkansas Community Corrections Center - Little Rock</t>
  </si>
  <si>
    <t>Hot Springs Rehabilitation Center - Hot Springs</t>
  </si>
  <si>
    <t>Yes</t>
  </si>
  <si>
    <t>Human Development Center - Arkadelphia</t>
  </si>
  <si>
    <t>Human Development Center - Booneville</t>
  </si>
  <si>
    <t>Human Development Center - Conway</t>
  </si>
  <si>
    <t>Human Development Center - Warren</t>
  </si>
  <si>
    <t>Human Development Center - Jonesboro</t>
  </si>
  <si>
    <t>Human Development Center - Alexander</t>
  </si>
  <si>
    <t>North East AR Community Correction Center - Osceola</t>
  </si>
  <si>
    <t>Omega Center - Malvern</t>
  </si>
  <si>
    <t>School for the Blind - Little Rock</t>
  </si>
  <si>
    <t>South East AR Community Correction Center - Pine Bluff</t>
  </si>
  <si>
    <t>South West AR Community Correction Center - Texarkana</t>
  </si>
  <si>
    <t>Department of Corrections</t>
  </si>
  <si>
    <t>AR State Police Academy Cadet Kitchen- Little Rock</t>
  </si>
  <si>
    <t>Manufacturer Spec Sheets Required</t>
  </si>
  <si>
    <t>Nutritional Spec Sheets Required</t>
  </si>
  <si>
    <t>Bidder's Description</t>
  </si>
  <si>
    <t>Brand Name Being Bid</t>
  </si>
  <si>
    <t>Average Case weight</t>
  </si>
  <si>
    <t>CN Labeled  Yes or No</t>
  </si>
  <si>
    <t>NAMP Number</t>
  </si>
  <si>
    <t>Portions Per Case</t>
  </si>
  <si>
    <t>mozzarella unsliced, low moisture high yield</t>
  </si>
  <si>
    <t>arrezzio</t>
  </si>
  <si>
    <t>48 average</t>
  </si>
  <si>
    <t>8/6#, servings vary</t>
  </si>
  <si>
    <t>swiss cheese with "eye" holes, solid blocks</t>
  </si>
  <si>
    <t>6/8# blocks, servings vary</t>
  </si>
  <si>
    <t>BUYER: Amy Stoddard, CPPB</t>
  </si>
  <si>
    <t>Vendors:</t>
  </si>
  <si>
    <t>Location</t>
  </si>
  <si>
    <t>Estimated Totals</t>
  </si>
  <si>
    <t>Arkadelphia</t>
  </si>
  <si>
    <t>Alexander</t>
  </si>
  <si>
    <t>Benton</t>
  </si>
  <si>
    <t>Booneville</t>
  </si>
  <si>
    <t>Blind School</t>
  </si>
  <si>
    <t>Cadet Kitchen</t>
  </si>
  <si>
    <t>Camden</t>
  </si>
  <si>
    <t>Conway</t>
  </si>
  <si>
    <t>Corections</t>
  </si>
  <si>
    <t>Deaf School</t>
  </si>
  <si>
    <t>Hot Springs</t>
  </si>
  <si>
    <t>Little Rock</t>
  </si>
  <si>
    <t>Malvern</t>
  </si>
  <si>
    <t>Pine Bluff</t>
  </si>
  <si>
    <t>Texarkana</t>
  </si>
  <si>
    <t>Warren</t>
  </si>
  <si>
    <t>Jonesboro</t>
  </si>
  <si>
    <t>Osceola</t>
  </si>
  <si>
    <t>Total</t>
  </si>
  <si>
    <t>BID NO: SP-09-0116</t>
  </si>
  <si>
    <t>COMMODITY: Cheese Bid</t>
  </si>
  <si>
    <t>MONTHS COVERED: December 2008 through May 2009</t>
  </si>
  <si>
    <t>BID OPENING DATE: October 27, 2008</t>
  </si>
  <si>
    <t>UB Items</t>
  </si>
  <si>
    <t>None</t>
  </si>
  <si>
    <t>10126782, 10126609</t>
  </si>
  <si>
    <t>ESTIMATED CONTRACT VALUE:  $  SEE BELOW</t>
  </si>
  <si>
    <t>State of Arkansas
OFFICE OF STATE PROCUREMENT
1509 West Seventh Street, Room 300
Little Rock, Arkansas 72201
501-324-9316</t>
  </si>
  <si>
    <t>STATE CONTRACT AWARD</t>
  </si>
  <si>
    <t>THIS IS A TERM CONTRACT ISSUED BY THE OFFICE OF STATE PROCUREMENT.  THIS IS NOT AUTHORITY TO SHIP.  A SEPARATE PURCHASE ORDER WILL BE ISSUED.  THIS CONTRACT CONSTITUTES ACCEPTANCE OF YOUR BID ALONG WITH ALL TERMS AND CONDITIONS THEREIN AND SIGNIFIES THE OFFERER'S KNOWLEDGE AND ACCEPTANCE OF ALL TERMS AND CONDITIONS SET FORTH WITHIN THE INVITATION FOR BID.</t>
  </si>
  <si>
    <t>***************************************************************************************************************************************</t>
  </si>
  <si>
    <r>
      <t>COMMODITY CLASS:</t>
    </r>
    <r>
      <rPr>
        <sz val="10"/>
        <rFont val="Arial"/>
        <family val="0"/>
      </rPr>
      <t xml:space="preserve">  38500 FOOD FROZEN,  38542 FOOD FROZEN ENTRÉE,  39000 FOOD PERISHABLE,  39049 MEAT FRESH/FROZEN,  39300 DAIRY PRODUCTS</t>
    </r>
  </si>
  <si>
    <r>
      <t>PURCHASE REQUEST NUMBER:</t>
    </r>
    <r>
      <rPr>
        <sz val="10"/>
        <rFont val="Arial"/>
        <family val="0"/>
      </rPr>
      <t xml:space="preserve"> SEE AGENCY P.O.</t>
    </r>
  </si>
  <si>
    <r>
      <t>AGENCY CONTACT/PHONE:</t>
    </r>
    <r>
      <rPr>
        <sz val="10"/>
        <rFont val="Arial"/>
        <family val="0"/>
      </rPr>
      <t xml:space="preserve"> SEE AGENCY P.O.</t>
    </r>
  </si>
  <si>
    <r>
      <t>DELIVERY REQUIREMENTS:</t>
    </r>
    <r>
      <rPr>
        <sz val="10"/>
        <rFont val="Arial"/>
        <family val="0"/>
      </rPr>
      <t xml:space="preserve"> 7 CALENDAR DAYS FROM RECEIPT OF AGENCY P.O.</t>
    </r>
  </si>
  <si>
    <r>
      <t>CONTRACT AWARD TO</t>
    </r>
    <r>
      <rPr>
        <b/>
        <sz val="12"/>
        <rFont val="Arial"/>
        <family val="2"/>
      </rPr>
      <t xml:space="preserve">: </t>
    </r>
    <r>
      <rPr>
        <sz val="10"/>
        <rFont val="Arial"/>
        <family val="2"/>
      </rPr>
      <t>AS SPECIFIED ON TAB 2.</t>
    </r>
  </si>
  <si>
    <t>ARKANSAS OFFICE OF STATE PROCUREMENT</t>
  </si>
  <si>
    <t>BY: ________________________________________                                      DATE: __________________________</t>
  </si>
  <si>
    <t>Signed Cover posted as a separate PDF. All other documentation is on the following tabs.</t>
  </si>
  <si>
    <r>
      <t>BUYER</t>
    </r>
    <r>
      <rPr>
        <sz val="10"/>
        <rFont val="Arial"/>
        <family val="0"/>
      </rPr>
      <t xml:space="preserve">: AMY STODDARD, CPPB                                                                </t>
    </r>
    <r>
      <rPr>
        <b/>
        <sz val="10"/>
        <rFont val="Arial"/>
        <family val="2"/>
      </rPr>
      <t>CONTRACT/BID NUMBER:</t>
    </r>
    <r>
      <rPr>
        <sz val="10"/>
        <rFont val="Arial"/>
        <family val="0"/>
      </rPr>
      <t xml:space="preserve"> SP-09-0116</t>
    </r>
  </si>
  <si>
    <r>
      <t>DESCRIPTION</t>
    </r>
    <r>
      <rPr>
        <sz val="10"/>
        <rFont val="Arial"/>
        <family val="0"/>
      </rPr>
      <t xml:space="preserve">: CHEESE                             </t>
    </r>
    <r>
      <rPr>
        <b/>
        <sz val="10"/>
        <rFont val="Arial"/>
        <family val="2"/>
      </rPr>
      <t>CONTRACT PERIOD</t>
    </r>
    <r>
      <rPr>
        <sz val="10"/>
        <rFont val="Arial"/>
        <family val="0"/>
      </rPr>
      <t>: DECEMBER 1, 2008 THROUGH MAY 31, 2009</t>
    </r>
  </si>
  <si>
    <t>AWARD LISTING</t>
  </si>
  <si>
    <t xml:space="preserve">These terms &amp; conditions, the requirements of the Invitation for Bid (hereby included by this reference), and the Procurement Laws and Rules of the State of Arkansas will govern this contract. </t>
  </si>
  <si>
    <r>
      <t>LIST OF AGENCIES</t>
    </r>
    <r>
      <rPr>
        <u val="single"/>
        <sz val="10"/>
        <rFont val="Times New Roman"/>
        <family val="1"/>
      </rPr>
      <t>:</t>
    </r>
  </si>
  <si>
    <t>DEPARTMENT OF CORRECTION</t>
  </si>
  <si>
    <t>DEPARTMENT OF CORRECTION TEXARKANA REG CORR CENTER</t>
  </si>
  <si>
    <t>PINE BLUFF WORK COMPLEX</t>
  </si>
  <si>
    <t>100 N. STATE LINE, P. O. BOX 1020</t>
  </si>
  <si>
    <t>890 FREELINE DRIVE</t>
  </si>
  <si>
    <t>TEXARKANA, AR  75501</t>
  </si>
  <si>
    <t>PINE BLUFF, AR  71603</t>
  </si>
  <si>
    <t>CUMMINS UNIT</t>
  </si>
  <si>
    <t>MAXIMUM SEC.-TUCKER UNIT</t>
  </si>
  <si>
    <t>HWY 388</t>
  </si>
  <si>
    <t>2501 STATE FARM ROAD</t>
  </si>
  <si>
    <t>GRADY, AR  71644</t>
  </si>
  <si>
    <t xml:space="preserve">TUCKER, AR  72168 </t>
  </si>
  <si>
    <t>TUCKER UNIT FOR WOMEN</t>
  </si>
  <si>
    <t>BENTON SERVICES</t>
  </si>
  <si>
    <t xml:space="preserve">2400 STATE FARM ROAD </t>
  </si>
  <si>
    <t xml:space="preserve">6701 HWY 67 </t>
  </si>
  <si>
    <t>TUCKER, AR  72168-8703</t>
  </si>
  <si>
    <t>BENTON, AR  72015</t>
  </si>
  <si>
    <t>VARNER UNIT</t>
  </si>
  <si>
    <t>NORTH CENTRAL UNIT</t>
  </si>
  <si>
    <t>HC62 BOX</t>
  </si>
  <si>
    <t>CALICO ROCK, AR  72519300</t>
  </si>
  <si>
    <t>DIAGNOSTIC UNIT</t>
  </si>
  <si>
    <t>DELTA REGIONAL UNIT</t>
  </si>
  <si>
    <t>7500 CORRECTION CIRCLE</t>
  </si>
  <si>
    <t xml:space="preserve">RT 1 BOX 12 </t>
  </si>
  <si>
    <t>DERMOTT, AR 71638</t>
  </si>
  <si>
    <t>WRIGHTSVILLE UNIT</t>
  </si>
  <si>
    <t>JEFFERSON CO JAIL-CORR FAC</t>
  </si>
  <si>
    <t>8400 HWY 386</t>
  </si>
  <si>
    <t>7206 WETS 7TH STREET</t>
  </si>
  <si>
    <t>WRIGHTSVILLE, AR  72183</t>
  </si>
  <si>
    <t>N.W. AR WORK RELEASE</t>
  </si>
  <si>
    <t>WRIGHTSVILLE/BOOT CAMP</t>
  </si>
  <si>
    <t>403-B HUNTSVILLE</t>
  </si>
  <si>
    <t>22522 ASHER ROAD</t>
  </si>
  <si>
    <t>SPRINGDALE, AR  72764</t>
  </si>
  <si>
    <t>INSTITUTIONAL WAREHOUSE</t>
  </si>
  <si>
    <t>LEE COUNTY CORR FAC</t>
  </si>
  <si>
    <t>600 CORRECTIONAL CIRCLE</t>
  </si>
  <si>
    <t>324 LEE</t>
  </si>
  <si>
    <t>BRICKEYS, AR  72320</t>
  </si>
  <si>
    <t>DCC OMEGA CENTER</t>
  </si>
  <si>
    <t>MISSISSIPPI COUNTY WORK</t>
  </si>
  <si>
    <t>104 WALCO LANE</t>
  </si>
  <si>
    <t>MEADOW ROAD</t>
  </si>
  <si>
    <t>MALVERN, AR 72104</t>
  </si>
  <si>
    <t>LUXORA, AR  72358</t>
  </si>
  <si>
    <t xml:space="preserve">ARKANSAS HEALTH CENTER </t>
  </si>
  <si>
    <t>HUMAN DEVELOPMENT CENTER</t>
  </si>
  <si>
    <t>ALEXANDER UNIT</t>
  </si>
  <si>
    <t>BENTON, AR  72015-8489</t>
  </si>
  <si>
    <t>PO BOX 320</t>
  </si>
  <si>
    <t>ALEXANDER, AR  72002</t>
  </si>
  <si>
    <t>SCHOOL FOR THE BLIND</t>
  </si>
  <si>
    <t>SCHOOL FOR THE DEAF</t>
  </si>
  <si>
    <t>2600 WEST MARKHAM</t>
  </si>
  <si>
    <t>2400 WEST MARKHAM</t>
  </si>
  <si>
    <t>LITTLE ROCK, AR  72203</t>
  </si>
  <si>
    <t>ARKANSAS STATE POLICE ACADEMY</t>
  </si>
  <si>
    <t>CADET KITCHEN</t>
  </si>
  <si>
    <t>CONWAY UNIT</t>
  </si>
  <si>
    <t>GEYER SPRINGS ROAD</t>
  </si>
  <si>
    <t>SIEBENMORGAN ROAD</t>
  </si>
  <si>
    <t>LITTLE ROCK, AR  72209</t>
  </si>
  <si>
    <t>CONWAY, AR  72032</t>
  </si>
  <si>
    <t>HOT SPRINGS REHAB CENTER</t>
  </si>
  <si>
    <t>AR HUMAN DEVELOPMENT CTR.</t>
  </si>
  <si>
    <t>P.O. BOX 1358</t>
  </si>
  <si>
    <t>BOONEVILLE UNIT</t>
  </si>
  <si>
    <t>105 RESERVE</t>
  </si>
  <si>
    <t>HWY 116 SOUTH</t>
  </si>
  <si>
    <t>HOT SPRINGS, AR  71901</t>
  </si>
  <si>
    <t>BOONEVILLE, AR  72927</t>
  </si>
  <si>
    <t>JONESBORO UNIT</t>
  </si>
  <si>
    <t>WARREN UNIT</t>
  </si>
  <si>
    <t>4701 COLONY DRIVE</t>
  </si>
  <si>
    <t>1 CENTER CIRCLE</t>
  </si>
  <si>
    <t>JONESBORO, AR  72401</t>
  </si>
  <si>
    <t>WARREN, AR  71671</t>
  </si>
  <si>
    <t>ARKANSAS LAW ENFORCEMENT</t>
  </si>
  <si>
    <t>ARKADELPHIA UNIT</t>
  </si>
  <si>
    <t>TRAINING ACADEMY</t>
  </si>
  <si>
    <t>HWY 390</t>
  </si>
  <si>
    <t>PO BOX 3106</t>
  </si>
  <si>
    <t>ARKADELPHIA, AR  71923</t>
  </si>
  <si>
    <t>EAST CAMDEN, AR  71701</t>
  </si>
  <si>
    <t>SOUTHEAST ARKANSAS</t>
  </si>
  <si>
    <t>CENTRAL ARKANSAS</t>
  </si>
  <si>
    <t>COMMUNITY PUNISHMENT CENTER</t>
  </si>
  <si>
    <t>7301 WEST 13TH STREET</t>
  </si>
  <si>
    <t>4823 WEST 7TH STREET</t>
  </si>
  <si>
    <t>PINE BLUFF, AR  71602</t>
  </si>
  <si>
    <t>LITTLE ROCK, AR  72204</t>
  </si>
  <si>
    <t>SOUTHWEST ARKANSAS</t>
  </si>
  <si>
    <t>NORTHEAST ARKANSAS</t>
  </si>
  <si>
    <t>506 WALNUT</t>
  </si>
  <si>
    <t>1351 CYRO ROAD</t>
  </si>
  <si>
    <t>TEXARKANA, AR  71854</t>
  </si>
  <si>
    <t>OSCEOLA, AR  72370</t>
  </si>
  <si>
    <t xml:space="preserve">PO BOX 3106 </t>
  </si>
  <si>
    <t>PULASKI TECHNICAL COLLEGE</t>
  </si>
  <si>
    <t>NORTH WEST AR COMMUNITY CORRECTION CENTER</t>
  </si>
  <si>
    <t>LITTLE LEARNERS</t>
  </si>
  <si>
    <t>100 NORTH COLLEGE AVE</t>
  </si>
  <si>
    <t>1500 WEST PERSHING BLVD</t>
  </si>
  <si>
    <t>FAYETTEVILLE, AR 72701</t>
  </si>
  <si>
    <t>NORTH LITTLE ROCK, AR 72216</t>
  </si>
  <si>
    <t>Vendor Contact Information</t>
  </si>
  <si>
    <t>Contact Person: Shelly Dugger</t>
  </si>
  <si>
    <t>Email: dugger.shelly@ar.sysco.com</t>
  </si>
  <si>
    <t>Phone: 501-562-4111</t>
  </si>
  <si>
    <t>Fax: 501-562-1092</t>
  </si>
  <si>
    <t>Sysco Food Services of Little Rock, LLC</t>
  </si>
  <si>
    <t>PO Box 194060</t>
  </si>
  <si>
    <t>Little Rock, AR 72219</t>
  </si>
  <si>
    <t>US Foods, Inc. Little Rock Division</t>
  </si>
  <si>
    <t>Contact Person: Sonny Bridges</t>
  </si>
  <si>
    <t>Email: Sonny.bridges@usfood.com</t>
  </si>
  <si>
    <t>Phone: 501-235-4900</t>
  </si>
  <si>
    <t>Fax: 501-235-4302</t>
  </si>
  <si>
    <t>800 Fiber Optic Drive</t>
  </si>
  <si>
    <t>North Little Rock, AR 72117</t>
  </si>
  <si>
    <t xml:space="preserve">1. GENERAL:  Any special terms and conditions included in the invitation for bid override these standard terms and conditions.  The standard terms and conditions and any special terms and conditions become part of any contract entered into if any or all parts of the bid are accepted by the State of Arkansas. </t>
  </si>
  <si>
    <t>2. ACCEPTANCE AND REJECTION:  The state reserves the right to accept or reject all  or reject all or any part of a bid or any and all bids, to waive minor technicalities, and to award the bid to best serve the interest of the state.</t>
  </si>
  <si>
    <t xml:space="preserve">3. BID SUBMISSION:  Bids must be submitted to the Office of State Procurement on this form, with attachments when appropriate, on or before the date and time specified for bid opening.  If this form is not used, the bid may be rejected.  The bid must be typed or printed in ink.  The signature must be in ink.  Unsigned bids will be disqualified.  The person signing the bid should show title or authority to bind his firm in a contract.  Each bid should be placed in a separate envelope completely and properly identified.  Late bids will not be considered under any circumstances.  </t>
  </si>
  <si>
    <t>4. PRICES: Quota F.O.B. destination.  Bid the unit price.  In case of errors in extension, unit prices shall govern.  Prices are firm and not subject to escalation unless otherwise specified in the bid invitation.  Unless otherwise specified, the bid must be firm for acceptance for thirty days from the bid opening date.  "Discount from list" bids are not acceptable unless requested in the bid invitation.</t>
  </si>
  <si>
    <t>5. QUANTITIES:  Quantities stated in term contracts are estimates only, and are not guaranteed.  Bid unit price on the estimated quantity and unit of measure specified.  The state may order more or less than the estimated quantity on term contracts.  Quantities stated on firm contracts are actual requirements of the ordering agency.</t>
  </si>
  <si>
    <t xml:space="preserve">6. BRAND NAME REFERENCES:  Any catalog brand name or manufacturer's reference used in the bid invitation is descriptive only, not restrictive, and used to indicate the type and quality desired.  Bids on brands of like nature and quality will be considered.  If bidding on other than referenced specifications, the bid must show the manufacturer, brand or trade name, and other descriptions, and should include the manufacturer's illustrations and complete descriptions of the product offered.  The state reserves the right to determine whether a substitute offered is equivalent to and meets the standards of the item specified, and the state may require the bidder to supply additional descriptive material.  The bidder guarantees that the product offered will meet or exceed specifications identified in this bid invitation.  If the bidder takes no exception to specifications or reference data in this bid he will be required to furnish the product according to brand names, numbers, etc., as specified in the invitation.  </t>
  </si>
  <si>
    <t xml:space="preserve">7. GUARANTY:  All items bid shall be newly manufactured, in first-class condition, latest model and design, including, where applicable, containers suitable for shipment and storage, unless otherwise indicated in the bid invitation.  The bidder hereby guarantees that everything furnished hereunder will be free from defects in design, workmanship and material, that if sold by drawing, sample or specification, it will conform thereto and will serve the function for which it was furnished.  The bidder further guarantees that if the items furnished hereunder are to be installed by the bidder, such items will function properly when installed.  The bidder also guarantees that all applicable laws have been complied with relating to construction, packaging, labeling and registration.  The bidder's obligations under this paragraph shall survive for a period of one year from the date of delivery, unless otherwise specified herein.  </t>
  </si>
  <si>
    <t>8. SAMPLES:  Samples or demonstrators, when requested, must be furnished free of expense to the state.  Each sample should be marked with the bidder's name and address, bid number and item number.  If samples are not destroyed during reasonable examination they will be returned at bidder's expense, if requested, within ten days following the opening of bids.  All demonstrators will be returned after reasonable examination.</t>
  </si>
  <si>
    <t xml:space="preserve">9. TESTING PROCEDURES FOR SPECIFICATIONS COMPLIANCE:  Tests may be performed on samples or demonstrators submitted with the bid or on samples taken from the regular shipment.  In the event products tested fail to meet or exceed all conditions and requirements of the specifications, the cost of the sample used and the reasonable cost of the testing shall be borne by the bidder. </t>
  </si>
  <si>
    <t>10. AMENDMENTS:  The bid cannot be altered or amended after the bid opening except as permitted by regulation.</t>
  </si>
  <si>
    <t xml:space="preserve">11. TAXES AND TRADE DISCOUNTS:  Do not include state or local sales taxes in the bid price.  Trade discounts should be deducted from the unit price and the net price should be shown in the bid. </t>
  </si>
  <si>
    <t xml:space="preserve">12. AWARD:  Term Contracts:  A contract award will be issued to the successful bidder. It results in a binding obligation without further action by either party.  This award does not authorize shipment. Shipment is authorized by the receipt of a purchase order from the ordering agency. Firm Contracts:  A written state purchase order authorizing shipment will be furnished to the successful bidder. </t>
  </si>
  <si>
    <t xml:space="preserve">13. LENGTH OF CONTRACT:  The invitation for bid will show the period of time the term contract will be in effect. </t>
  </si>
  <si>
    <t>14. DELIVERY ON FIRM CONTRACTS:  The invitation for bid will show the number of days to place a commodity in the ordering agency's designated location under normal conditions.  If the bidder cannot meet the stated delivery, alternate delivery schedules may become a factor in an award.  The Office of State Procurement has the right to extend delivery if reasons appear valid.  If the date is not acceptable, the agency may buy elsewhere and any additional cost will be borne by the vendor.</t>
  </si>
  <si>
    <t xml:space="preserve">15. DELIVERY REQUIREMENTS:  No substitutions or cancellations are permitted without written approval of the Office of State Procurement. Delivery shall be made during agency work hours only 8:00 a.m. to 4:30 p.m., unless prior approval for other delivery has been obtained from the agency.  Packing memoranda shall be enclosed with each shipment. </t>
  </si>
  <si>
    <t xml:space="preserve">16. STORAGE:  The ordering agency is responsible for storage if the contractor delivers within the time required and the agency cannot accept delivery. </t>
  </si>
  <si>
    <t xml:space="preserve">17. DEFAULT:  All commodities furnished will be subject to inspection and acceptance of the ordering agency after delivery.  Back orders, default in promised delivery, or failure to meet specifications authorize the Office of State Procurement to cancel this contract or any portion of it and reasonably purchase commodities elsewhere and charge full increase, if any, in cost and handling to the defaulting contractor.  The contractor must give written notice to the Office of State Procurement and ordering agency of the reason and the expected delivery date.  Consistent failure to meet delivery without a valid reason may cause removal from the bidders list or suspension of eligibility for award. </t>
  </si>
  <si>
    <t>18. VARIATION IN QUANTITY:  The state assumes no liability for commodities produced, processed or shipped in excess of the amount specified on the agency's purchase order.</t>
  </si>
  <si>
    <t xml:space="preserve">19. INVOICING:  The contractor shall be paid upon the completion of all of the following: (1) submission of an original and the specified number of copies of a properly itemized invoice showing the bid and purchase order numbers, where itemized in the invitation forbid, (2) delivery and acceptance of the commodities and (3) proper and legal processing of the invoice by all necessary state agencies.  Invoices must be sent to the "Invoice To point shown on the purchase order. </t>
  </si>
  <si>
    <t>20. STATE PROPERTY:  Any specifications, drawings, technical information, dies, cuts, negatives, positives, data or any other commodity furnished to the contractor hereunder or in contemplation hereof or developed by the contractor for use hereunder shall remain property of the state, be kept confidential, be used only as expressly authorized and returned at the contractor's expense to the F.O.B. point properly identifying what is being returned.</t>
  </si>
  <si>
    <t xml:space="preserve">21. PATENTS OR COPYRIGHTS:  The contractor agrees to indemnify and hold the State harmless from all claims, damages and costs including attorneys' fees, arising from infringement of patents or copyrights. </t>
  </si>
  <si>
    <t xml:space="preserve">22. ASSIGNMENT:  Any contract entered into pursuant to this invitation for bid is not assignable nor the duties thereunder delegable by either party without the written consent of the other party of the contract. </t>
  </si>
  <si>
    <t xml:space="preserve">23. OTHER REMEDIES:  In addition to the remedies outlined herein, the contractor and the state have the right to pursue any other remedy permitted by law or in equity. </t>
  </si>
  <si>
    <t xml:space="preserve">24. LACK OF FUNDS:  The state may cancel this contract to the extent funds are no longer legally available for expenditures under this contract.  Any delivered but unpaid for goods will be returned in normal condition to the contractor by the state.  If the state is unable to return the commodities in normal condition and there are no funds legally available to pay for the goods, the contractor may file a claim with the Arkansas Claims Commission.  If the contractor has provided services and there are no longer funds legally Commission.  If the contractor has provided services and there are no longer funds legally available to pay for the services, the contractor may file a claim. </t>
  </si>
  <si>
    <t xml:space="preserve">25.DISCRIMINATION:  In order to comply with the provision of Act 954 of 1977, relating to unfair employment practices, the bidder agrees that:  (a) the bidder will not discriminate against any employee or applicant for employment because of race, sex, color, age, religion, handicap, or national origin; (b) in all solicitations or advertisements for employees, the bidder will state that all qualified applicants will receive consideration without regard to race, color, sex, age, religion, handicap, or national origin; (c) the bidder will furnish such relevant information and reports as requested by the Human Resources Commission for the purpose of determining compliance with the statute; (d) failure of the bidder to comply with the statute, the rules and regulations promulgated thereunder and this nondiscrimination clause shall be deemed a breach of contract and it may be cancelled, terminated or suspended in whole or in part; (e) the bidder will include the provisions of items (a) through (d) in every subcontract so that such provisions will be binding upon such subcontractor or vendor. </t>
  </si>
  <si>
    <r>
      <t xml:space="preserve">NOTE TO BIDDERS:    </t>
    </r>
    <r>
      <rPr>
        <sz val="9"/>
        <rFont val="Arial"/>
        <family val="2"/>
      </rPr>
      <t xml:space="preserve">
1. This will be a six (6) month contract.  Discounts are to remain firm until the end of the contract. 
2. If vendor requests a substitution of an item awarded to his company, the substitution must be approved by AMY STODDARD or RICK SMITH - OFFICE OF STATE PROCUREMENT- and prior to shipment of substitution to using agency. Failure to request approval will result in cancellation of the item involved.
3. This will be a six (6) month contract for agencies to issue purchase orders during December 1, 2008 through May 31, 2009.  Prices are to remain firm for purchase orders issued until the end of the contract.  Agency may not extend purchase </t>
    </r>
    <r>
      <rPr>
        <b/>
        <sz val="9"/>
        <rFont val="Arial"/>
        <family val="2"/>
      </rPr>
      <t>delivery</t>
    </r>
    <r>
      <rPr>
        <sz val="9"/>
        <rFont val="Arial"/>
        <family val="2"/>
      </rPr>
      <t xml:space="preserve"> beyond June 5, 2008 for items ordered against SP-09-0116. </t>
    </r>
  </si>
  <si>
    <t>Cost per lbs 1/02/09</t>
  </si>
  <si>
    <t>Cost per case 1/02/09</t>
  </si>
  <si>
    <t>Contract Cost per lbs 1/02/09</t>
  </si>
  <si>
    <t>Cost per Case 1/02/09</t>
  </si>
  <si>
    <t>Cost per Lbs 1/02/09</t>
  </si>
  <si>
    <t>Cost per LBS 1/02/09</t>
  </si>
  <si>
    <t>Cost per lbs 01/02/09</t>
  </si>
  <si>
    <t>Catalog Price 1/02/09</t>
  </si>
  <si>
    <t>NA</t>
  </si>
  <si>
    <t>Cost per Pound 1/02/09</t>
  </si>
  <si>
    <t>Per case cost 1/02/09</t>
  </si>
  <si>
    <t>Per pound cost  1/02/09</t>
  </si>
  <si>
    <t>Contract Cost per case 1/02/09</t>
  </si>
  <si>
    <t>Contract Cost per Case 1/02/09</t>
  </si>
  <si>
    <t>Contract Cost per lbs 1/25/09</t>
  </si>
  <si>
    <t>Cost per Case 1/25/09</t>
  </si>
  <si>
    <t>Cost per Lbs 1/25/09</t>
  </si>
  <si>
    <t>Contract Cost per Case 1/25/09</t>
  </si>
  <si>
    <t>Contract Cost Per lbs 3/24/09</t>
  </si>
  <si>
    <t>Contract Estimated Total 3/24/09</t>
  </si>
  <si>
    <t>Contract Cost per lbs 3/24/09</t>
  </si>
  <si>
    <t>Contract Estimated Total  3/24/09</t>
  </si>
  <si>
    <t>Contract Cost Per Lbs 4/27/09</t>
  </si>
  <si>
    <t>Contract Cost per lbs 4/27/09</t>
  </si>
  <si>
    <t>Contract Estimated Total 4/27/09</t>
  </si>
  <si>
    <t>Contract Estimated Total  4/27/09</t>
  </si>
  <si>
    <t>MFG Required</t>
  </si>
  <si>
    <t>Nutritional Spec Required</t>
  </si>
  <si>
    <t>Contract updated 04/27/09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</si>
</sst>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5">
    <font>
      <sz val="10"/>
      <name val="Arial"/>
      <family val="0"/>
    </font>
    <font>
      <sz val="8"/>
      <name val="Arial"/>
      <family val="0"/>
    </font>
    <font>
      <b/>
      <sz val="10"/>
      <name val="Arial Narrow"/>
      <family val="2"/>
    </font>
    <font>
      <sz val="10"/>
      <name val="Arial Narrow"/>
      <family val="2"/>
    </font>
    <font>
      <u val="single"/>
      <sz val="10"/>
      <color indexed="12"/>
      <name val="Arial"/>
      <family val="0"/>
    </font>
    <font>
      <u val="single"/>
      <sz val="10"/>
      <color indexed="36"/>
      <name val="Arial"/>
      <family val="0"/>
    </font>
    <font>
      <b/>
      <sz val="10"/>
      <color indexed="10"/>
      <name val="Arial Narrow"/>
      <family val="2"/>
    </font>
    <font>
      <b/>
      <sz val="10"/>
      <color indexed="53"/>
      <name val="Arial Narrow"/>
      <family val="2"/>
    </font>
    <font>
      <sz val="18"/>
      <name val="Arial Narrow"/>
      <family val="2"/>
    </font>
    <font>
      <sz val="16"/>
      <name val="Arial Narrow"/>
      <family val="2"/>
    </font>
    <font>
      <b/>
      <sz val="10"/>
      <name val="Arial"/>
      <family val="2"/>
    </font>
    <font>
      <sz val="9"/>
      <name val="Arial"/>
      <family val="2"/>
    </font>
    <font>
      <b/>
      <sz val="12"/>
      <name val="Arial"/>
      <family val="2"/>
    </font>
    <font>
      <b/>
      <sz val="10"/>
      <color indexed="10"/>
      <name val="Arial"/>
      <family val="2"/>
    </font>
    <font>
      <b/>
      <sz val="9"/>
      <name val="Arial"/>
      <family val="2"/>
    </font>
    <font>
      <b/>
      <u val="single"/>
      <sz val="10"/>
      <name val="Times New Roman"/>
      <family val="1"/>
    </font>
    <font>
      <u val="single"/>
      <sz val="10"/>
      <name val="Times New Roman"/>
      <family val="1"/>
    </font>
    <font>
      <sz val="10"/>
      <name val="Times New Roman"/>
      <family val="1"/>
    </font>
    <font>
      <sz val="18"/>
      <name val="Arial"/>
      <family val="2"/>
    </font>
    <font>
      <sz val="14"/>
      <name val="Arial Narrow"/>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45"/>
        <bgColor indexed="64"/>
      </patternFill>
    </fill>
    <fill>
      <patternFill patternType="solid">
        <fgColor indexed="43"/>
        <bgColor indexed="64"/>
      </patternFill>
    </fill>
    <fill>
      <patternFill patternType="solid">
        <fgColor indexed="50"/>
        <bgColor indexed="64"/>
      </patternFill>
    </fill>
    <fill>
      <patternFill patternType="solid">
        <fgColor indexed="44"/>
        <bgColor indexed="64"/>
      </patternFill>
    </fill>
    <fill>
      <patternFill patternType="solid">
        <fgColor rgb="FF99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8">
    <xf numFmtId="0" fontId="0" fillId="0" borderId="0" xfId="0" applyAlignment="1">
      <alignment/>
    </xf>
    <xf numFmtId="0" fontId="3" fillId="0" borderId="0" xfId="0" applyFont="1" applyBorder="1" applyAlignment="1" applyProtection="1">
      <alignment wrapText="1"/>
      <protection locked="0"/>
    </xf>
    <xf numFmtId="0" fontId="3" fillId="0" borderId="0" xfId="0" applyFont="1" applyBorder="1" applyAlignment="1">
      <alignment horizontal="center" wrapText="1"/>
    </xf>
    <xf numFmtId="0" fontId="3" fillId="0" borderId="0" xfId="0" applyFont="1" applyBorder="1" applyAlignment="1">
      <alignment wrapText="1"/>
    </xf>
    <xf numFmtId="0" fontId="3" fillId="0" borderId="0" xfId="0" applyFont="1" applyBorder="1" applyAlignment="1" applyProtection="1">
      <alignment wrapText="1"/>
      <protection/>
    </xf>
    <xf numFmtId="0" fontId="3" fillId="0" borderId="0" xfId="0" applyFont="1" applyBorder="1" applyAlignment="1" applyProtection="1">
      <alignment horizontal="center" wrapText="1"/>
      <protection/>
    </xf>
    <xf numFmtId="164" fontId="3" fillId="0" borderId="0" xfId="0" applyNumberFormat="1" applyFont="1" applyBorder="1" applyAlignment="1" applyProtection="1">
      <alignment wrapText="1"/>
      <protection locked="0"/>
    </xf>
    <xf numFmtId="9" fontId="3" fillId="0" borderId="0" xfId="59" applyFont="1" applyBorder="1" applyAlignment="1" applyProtection="1">
      <alignment wrapText="1"/>
      <protection locked="0"/>
    </xf>
    <xf numFmtId="0" fontId="2" fillId="0" borderId="0" xfId="0" applyFont="1" applyBorder="1" applyAlignment="1">
      <alignment horizontal="center" wrapText="1"/>
    </xf>
    <xf numFmtId="9" fontId="3" fillId="0" borderId="0" xfId="0" applyNumberFormat="1" applyFont="1" applyBorder="1" applyAlignment="1" applyProtection="1">
      <alignment wrapText="1"/>
      <protection locked="0"/>
    </xf>
    <xf numFmtId="0" fontId="3" fillId="0" borderId="0" xfId="0" applyFont="1" applyBorder="1" applyAlignment="1" applyProtection="1">
      <alignment horizontal="center" wrapText="1"/>
      <protection locked="0"/>
    </xf>
    <xf numFmtId="0" fontId="2" fillId="33" borderId="0" xfId="0" applyFont="1" applyFill="1" applyBorder="1" applyAlignment="1" applyProtection="1">
      <alignment horizontal="center" wrapText="1"/>
      <protection/>
    </xf>
    <xf numFmtId="0" fontId="2" fillId="33" borderId="0" xfId="0" applyFont="1" applyFill="1" applyBorder="1" applyAlignment="1">
      <alignment horizontal="center" wrapText="1"/>
    </xf>
    <xf numFmtId="3" fontId="2" fillId="33" borderId="0" xfId="0" applyNumberFormat="1" applyFont="1" applyFill="1" applyBorder="1" applyAlignment="1">
      <alignment horizontal="center" wrapText="1"/>
    </xf>
    <xf numFmtId="0" fontId="2" fillId="33" borderId="0" xfId="0" applyFont="1" applyFill="1" applyBorder="1" applyAlignment="1" applyProtection="1">
      <alignment horizontal="center" wrapText="1"/>
      <protection locked="0"/>
    </xf>
    <xf numFmtId="0" fontId="2" fillId="33" borderId="0" xfId="0" applyFont="1" applyFill="1" applyBorder="1" applyAlignment="1" applyProtection="1">
      <alignment wrapText="1"/>
      <protection locked="0"/>
    </xf>
    <xf numFmtId="0" fontId="2" fillId="33" borderId="0" xfId="0" applyFont="1" applyFill="1" applyBorder="1" applyAlignment="1">
      <alignment wrapText="1"/>
    </xf>
    <xf numFmtId="44" fontId="3" fillId="0" borderId="0" xfId="44" applyFont="1" applyBorder="1" applyAlignment="1" applyProtection="1">
      <alignment wrapText="1"/>
      <protection locked="0"/>
    </xf>
    <xf numFmtId="44" fontId="3" fillId="0" borderId="0" xfId="0" applyNumberFormat="1" applyFont="1" applyBorder="1" applyAlignment="1">
      <alignment wrapText="1"/>
    </xf>
    <xf numFmtId="164" fontId="3" fillId="0" borderId="0" xfId="0" applyNumberFormat="1" applyFont="1" applyBorder="1" applyAlignment="1">
      <alignment wrapText="1"/>
    </xf>
    <xf numFmtId="44" fontId="3" fillId="0" borderId="0" xfId="44" applyFont="1" applyBorder="1" applyAlignment="1">
      <alignment wrapText="1"/>
    </xf>
    <xf numFmtId="9" fontId="3" fillId="0" borderId="0" xfId="59" applyFont="1" applyBorder="1" applyAlignment="1" applyProtection="1">
      <alignment horizontal="center" wrapText="1"/>
      <protection locked="0"/>
    </xf>
    <xf numFmtId="0" fontId="2" fillId="33" borderId="0" xfId="0" applyFont="1" applyFill="1" applyBorder="1" applyAlignment="1" applyProtection="1">
      <alignment horizontal="left" wrapText="1"/>
      <protection locked="0"/>
    </xf>
    <xf numFmtId="0" fontId="3" fillId="0" borderId="0" xfId="0" applyFont="1" applyBorder="1" applyAlignment="1" applyProtection="1">
      <alignment horizontal="left" wrapText="1"/>
      <protection locked="0"/>
    </xf>
    <xf numFmtId="164" fontId="3" fillId="0" borderId="0" xfId="0" applyNumberFormat="1" applyFont="1" applyBorder="1" applyAlignment="1" applyProtection="1">
      <alignment horizontal="left" wrapText="1"/>
      <protection locked="0"/>
    </xf>
    <xf numFmtId="44" fontId="3" fillId="0" borderId="0" xfId="44" applyFont="1" applyBorder="1" applyAlignment="1" applyProtection="1">
      <alignment horizontal="left" wrapText="1"/>
      <protection locked="0"/>
    </xf>
    <xf numFmtId="9" fontId="3" fillId="0" borderId="0" xfId="59" applyFont="1" applyBorder="1" applyAlignment="1">
      <alignment wrapText="1"/>
    </xf>
    <xf numFmtId="0" fontId="2" fillId="34" borderId="0" xfId="0" applyFont="1" applyFill="1" applyBorder="1" applyAlignment="1">
      <alignment horizontal="center" wrapText="1"/>
    </xf>
    <xf numFmtId="44" fontId="2" fillId="0" borderId="0" xfId="0" applyNumberFormat="1" applyFont="1" applyBorder="1" applyAlignment="1">
      <alignment wrapText="1"/>
    </xf>
    <xf numFmtId="164" fontId="2" fillId="0" borderId="0" xfId="0" applyNumberFormat="1" applyFont="1" applyBorder="1" applyAlignment="1">
      <alignment wrapText="1"/>
    </xf>
    <xf numFmtId="44" fontId="3" fillId="34" borderId="0" xfId="0" applyNumberFormat="1" applyFont="1" applyFill="1" applyBorder="1" applyAlignment="1">
      <alignment wrapText="1"/>
    </xf>
    <xf numFmtId="164" fontId="3" fillId="34" borderId="0" xfId="0" applyNumberFormat="1" applyFont="1" applyFill="1" applyBorder="1" applyAlignment="1">
      <alignment wrapText="1"/>
    </xf>
    <xf numFmtId="44" fontId="2" fillId="34" borderId="0" xfId="0" applyNumberFormat="1" applyFont="1" applyFill="1" applyBorder="1" applyAlignment="1">
      <alignment wrapText="1"/>
    </xf>
    <xf numFmtId="0" fontId="6" fillId="35" borderId="0" xfId="0" applyFont="1" applyFill="1" applyBorder="1" applyAlignment="1" applyProtection="1">
      <alignment horizontal="center" wrapText="1"/>
      <protection/>
    </xf>
    <xf numFmtId="3" fontId="3" fillId="0" borderId="0" xfId="0" applyNumberFormat="1" applyFont="1" applyBorder="1" applyAlignment="1">
      <alignment wrapText="1"/>
    </xf>
    <xf numFmtId="44" fontId="2" fillId="33" borderId="0" xfId="44" applyFont="1" applyFill="1" applyBorder="1" applyAlignment="1" applyProtection="1">
      <alignment wrapText="1"/>
      <protection locked="0"/>
    </xf>
    <xf numFmtId="44" fontId="2" fillId="33" borderId="0" xfId="44" applyFont="1" applyFill="1" applyBorder="1" applyAlignment="1" applyProtection="1">
      <alignment horizontal="center" wrapText="1"/>
      <protection locked="0"/>
    </xf>
    <xf numFmtId="0" fontId="3" fillId="35" borderId="0" xfId="0" applyFont="1" applyFill="1" applyBorder="1" applyAlignment="1" applyProtection="1">
      <alignment horizontal="center" wrapText="1"/>
      <protection/>
    </xf>
    <xf numFmtId="0" fontId="3" fillId="35" borderId="0" xfId="0" applyFont="1" applyFill="1" applyBorder="1" applyAlignment="1" applyProtection="1">
      <alignment wrapText="1"/>
      <protection/>
    </xf>
    <xf numFmtId="0" fontId="3" fillId="35" borderId="0" xfId="0" applyFont="1" applyFill="1" applyBorder="1" applyAlignment="1">
      <alignment wrapText="1"/>
    </xf>
    <xf numFmtId="0" fontId="2" fillId="35" borderId="0" xfId="0" applyFont="1" applyFill="1" applyBorder="1" applyAlignment="1">
      <alignment horizontal="center" wrapText="1"/>
    </xf>
    <xf numFmtId="0" fontId="3" fillId="35" borderId="0" xfId="0" applyFont="1" applyFill="1" applyBorder="1" applyAlignment="1" applyProtection="1">
      <alignment wrapText="1"/>
      <protection locked="0"/>
    </xf>
    <xf numFmtId="44" fontId="3" fillId="35" borderId="0" xfId="44" applyFont="1" applyFill="1" applyBorder="1" applyAlignment="1" applyProtection="1">
      <alignment wrapText="1"/>
      <protection locked="0"/>
    </xf>
    <xf numFmtId="3" fontId="3" fillId="35" borderId="0" xfId="0" applyNumberFormat="1" applyFont="1" applyFill="1" applyBorder="1" applyAlignment="1">
      <alignment wrapText="1"/>
    </xf>
    <xf numFmtId="44" fontId="2" fillId="35" borderId="0" xfId="44" applyFont="1" applyFill="1" applyBorder="1" applyAlignment="1" applyProtection="1">
      <alignment wrapText="1"/>
      <protection locked="0"/>
    </xf>
    <xf numFmtId="0" fontId="2" fillId="35" borderId="0" xfId="0" applyFont="1" applyFill="1" applyBorder="1" applyAlignment="1" applyProtection="1">
      <alignment wrapText="1"/>
      <protection locked="0"/>
    </xf>
    <xf numFmtId="0" fontId="2" fillId="35" borderId="0" xfId="0" applyFont="1" applyFill="1" applyBorder="1" applyAlignment="1">
      <alignment wrapText="1"/>
    </xf>
    <xf numFmtId="0" fontId="3" fillId="35" borderId="0" xfId="0" applyFont="1" applyFill="1" applyBorder="1" applyAlignment="1">
      <alignment horizontal="center" wrapText="1"/>
    </xf>
    <xf numFmtId="164" fontId="3" fillId="35" borderId="0" xfId="0" applyNumberFormat="1" applyFont="1" applyFill="1" applyBorder="1" applyAlignment="1">
      <alignment wrapText="1"/>
    </xf>
    <xf numFmtId="0" fontId="8" fillId="35" borderId="0" xfId="0" applyFont="1" applyFill="1" applyBorder="1" applyAlignment="1">
      <alignment wrapText="1"/>
    </xf>
    <xf numFmtId="0" fontId="3" fillId="35" borderId="0" xfId="0" applyFont="1" applyFill="1" applyBorder="1" applyAlignment="1" applyProtection="1">
      <alignment horizontal="center" wrapText="1"/>
      <protection locked="0"/>
    </xf>
    <xf numFmtId="0" fontId="3" fillId="35" borderId="0" xfId="0" applyFont="1" applyFill="1" applyBorder="1" applyAlignment="1" applyProtection="1">
      <alignment horizontal="left" wrapText="1"/>
      <protection locked="0"/>
    </xf>
    <xf numFmtId="0" fontId="8" fillId="35" borderId="0" xfId="0" applyFont="1" applyFill="1" applyBorder="1" applyAlignment="1" applyProtection="1">
      <alignment horizontal="left" wrapText="1"/>
      <protection locked="0"/>
    </xf>
    <xf numFmtId="164" fontId="2" fillId="33" borderId="0" xfId="0" applyNumberFormat="1" applyFont="1" applyFill="1" applyBorder="1" applyAlignment="1" applyProtection="1">
      <alignment horizontal="center" wrapText="1"/>
      <protection locked="0"/>
    </xf>
    <xf numFmtId="44" fontId="2" fillId="36" borderId="0" xfId="44" applyFont="1" applyFill="1" applyBorder="1" applyAlignment="1" applyProtection="1">
      <alignment wrapText="1"/>
      <protection locked="0"/>
    </xf>
    <xf numFmtId="0" fontId="3" fillId="36" borderId="0" xfId="0" applyFont="1" applyFill="1" applyBorder="1" applyAlignment="1" applyProtection="1">
      <alignment horizontal="center" wrapText="1"/>
      <protection/>
    </xf>
    <xf numFmtId="0" fontId="3" fillId="36" borderId="0" xfId="0" applyFont="1" applyFill="1" applyBorder="1" applyAlignment="1" applyProtection="1">
      <alignment wrapText="1"/>
      <protection/>
    </xf>
    <xf numFmtId="0" fontId="6" fillId="36" borderId="0" xfId="0" applyFont="1" applyFill="1" applyBorder="1" applyAlignment="1" applyProtection="1">
      <alignment horizontal="center" wrapText="1"/>
      <protection/>
    </xf>
    <xf numFmtId="0" fontId="3" fillId="36" borderId="0" xfId="0" applyFont="1" applyFill="1" applyBorder="1" applyAlignment="1">
      <alignment horizontal="center" wrapText="1"/>
    </xf>
    <xf numFmtId="0" fontId="3" fillId="36" borderId="0" xfId="0" applyFont="1" applyFill="1" applyBorder="1" applyAlignment="1" applyProtection="1">
      <alignment wrapText="1"/>
      <protection locked="0"/>
    </xf>
    <xf numFmtId="44" fontId="3" fillId="36" borderId="0" xfId="44" applyFont="1" applyFill="1" applyBorder="1" applyAlignment="1" applyProtection="1">
      <alignment wrapText="1"/>
      <protection locked="0"/>
    </xf>
    <xf numFmtId="0" fontId="3" fillId="36" borderId="0" xfId="0" applyFont="1" applyFill="1" applyBorder="1" applyAlignment="1">
      <alignment wrapText="1"/>
    </xf>
    <xf numFmtId="44" fontId="3" fillId="36" borderId="0" xfId="0" applyNumberFormat="1" applyFont="1" applyFill="1" applyBorder="1" applyAlignment="1">
      <alignment horizontal="center" wrapText="1"/>
    </xf>
    <xf numFmtId="44" fontId="3" fillId="36" borderId="0" xfId="0" applyNumberFormat="1" applyFont="1" applyFill="1" applyBorder="1" applyAlignment="1">
      <alignment wrapText="1"/>
    </xf>
    <xf numFmtId="9" fontId="2" fillId="33" borderId="0" xfId="0" applyNumberFormat="1" applyFont="1" applyFill="1" applyBorder="1" applyAlignment="1" applyProtection="1">
      <alignment horizontal="center" wrapText="1"/>
      <protection locked="0"/>
    </xf>
    <xf numFmtId="164" fontId="3" fillId="35" borderId="0" xfId="0" applyNumberFormat="1" applyFont="1" applyFill="1" applyBorder="1" applyAlignment="1" applyProtection="1">
      <alignment wrapText="1"/>
      <protection locked="0"/>
    </xf>
    <xf numFmtId="9" fontId="3" fillId="35" borderId="0" xfId="0" applyNumberFormat="1" applyFont="1" applyFill="1" applyBorder="1" applyAlignment="1" applyProtection="1">
      <alignment wrapText="1"/>
      <protection locked="0"/>
    </xf>
    <xf numFmtId="44" fontId="3" fillId="36" borderId="0" xfId="44" applyFont="1" applyFill="1" applyBorder="1" applyAlignment="1">
      <alignment wrapText="1"/>
    </xf>
    <xf numFmtId="0" fontId="11" fillId="0" borderId="0" xfId="0" applyFont="1" applyAlignment="1">
      <alignment/>
    </xf>
    <xf numFmtId="0" fontId="10" fillId="0" borderId="0" xfId="0" applyFont="1" applyAlignment="1">
      <alignment/>
    </xf>
    <xf numFmtId="44" fontId="0" fillId="0" borderId="0" xfId="0" applyNumberFormat="1" applyAlignment="1">
      <alignment/>
    </xf>
    <xf numFmtId="0" fontId="0" fillId="33" borderId="0" xfId="0" applyFill="1" applyAlignment="1">
      <alignment/>
    </xf>
    <xf numFmtId="44" fontId="10" fillId="0" borderId="0" xfId="0" applyNumberFormat="1" applyFont="1" applyAlignment="1">
      <alignment/>
    </xf>
    <xf numFmtId="44" fontId="0" fillId="0" borderId="0" xfId="44" applyFont="1" applyAlignment="1">
      <alignment horizontal="center"/>
    </xf>
    <xf numFmtId="0" fontId="0" fillId="0" borderId="0" xfId="0" applyAlignment="1" applyProtection="1">
      <alignment horizontal="center" wrapText="1"/>
      <protection/>
    </xf>
    <xf numFmtId="0" fontId="0" fillId="0" borderId="0" xfId="0" applyAlignment="1" applyProtection="1">
      <alignment wrapText="1"/>
      <protection/>
    </xf>
    <xf numFmtId="0" fontId="0" fillId="0" borderId="0" xfId="0" applyAlignment="1" applyProtection="1">
      <alignment horizontal="center" vertical="center" wrapText="1"/>
      <protection/>
    </xf>
    <xf numFmtId="0" fontId="10" fillId="0" borderId="0" xfId="0" applyFont="1" applyAlignment="1" applyProtection="1">
      <alignment wrapText="1"/>
      <protection/>
    </xf>
    <xf numFmtId="0" fontId="0" fillId="0" borderId="0" xfId="0" applyFont="1" applyAlignment="1" applyProtection="1">
      <alignment wrapText="1"/>
      <protection/>
    </xf>
    <xf numFmtId="0" fontId="10" fillId="0" borderId="0" xfId="0" applyFont="1" applyAlignment="1" applyProtection="1">
      <alignment/>
      <protection/>
    </xf>
    <xf numFmtId="0" fontId="10" fillId="0" borderId="0" xfId="0" applyFont="1" applyAlignment="1" applyProtection="1">
      <alignment horizontal="center"/>
      <protection/>
    </xf>
    <xf numFmtId="0" fontId="13" fillId="0" borderId="0" xfId="0" applyFont="1" applyAlignment="1" applyProtection="1">
      <alignment horizontal="center" wrapText="1"/>
      <protection/>
    </xf>
    <xf numFmtId="0" fontId="0" fillId="0" borderId="0" xfId="0" applyAlignment="1">
      <alignment wrapText="1"/>
    </xf>
    <xf numFmtId="0" fontId="17" fillId="0" borderId="0" xfId="0" applyFont="1" applyAlignment="1">
      <alignment horizontal="center"/>
    </xf>
    <xf numFmtId="0" fontId="0" fillId="0" borderId="0" xfId="0" applyFont="1" applyAlignment="1">
      <alignment/>
    </xf>
    <xf numFmtId="0" fontId="17" fillId="0" borderId="10" xfId="0" applyFont="1" applyBorder="1" applyAlignment="1">
      <alignment vertical="top" wrapText="1"/>
    </xf>
    <xf numFmtId="0" fontId="17" fillId="0" borderId="11" xfId="0" applyFont="1" applyBorder="1" applyAlignment="1">
      <alignment vertical="top" wrapText="1"/>
    </xf>
    <xf numFmtId="0" fontId="17" fillId="0" borderId="12" xfId="0" applyFont="1" applyBorder="1" applyAlignment="1">
      <alignment vertical="top" wrapText="1"/>
    </xf>
    <xf numFmtId="0" fontId="17" fillId="0" borderId="13" xfId="0" applyFont="1" applyBorder="1" applyAlignment="1">
      <alignment vertical="top" wrapText="1"/>
    </xf>
    <xf numFmtId="0" fontId="0" fillId="0" borderId="13" xfId="0" applyFont="1" applyBorder="1" applyAlignment="1">
      <alignment vertical="top" wrapText="1"/>
    </xf>
    <xf numFmtId="0" fontId="17" fillId="0" borderId="14" xfId="0" applyFont="1" applyBorder="1" applyAlignment="1">
      <alignment vertical="top" wrapText="1"/>
    </xf>
    <xf numFmtId="0" fontId="0" fillId="0" borderId="15" xfId="0" applyFont="1" applyBorder="1" applyAlignment="1">
      <alignment vertical="top" wrapText="1"/>
    </xf>
    <xf numFmtId="0" fontId="0" fillId="0" borderId="14" xfId="0" applyFont="1" applyBorder="1" applyAlignment="1">
      <alignment vertical="top" wrapText="1"/>
    </xf>
    <xf numFmtId="0" fontId="17" fillId="0" borderId="15" xfId="0" applyFont="1" applyBorder="1" applyAlignment="1">
      <alignment vertical="top" wrapText="1"/>
    </xf>
    <xf numFmtId="0" fontId="17" fillId="0" borderId="10" xfId="0" applyFont="1" applyBorder="1" applyAlignment="1">
      <alignment/>
    </xf>
    <xf numFmtId="0" fontId="17" fillId="0" borderId="10" xfId="0" applyFont="1" applyFill="1" applyBorder="1" applyAlignment="1">
      <alignment vertical="top" wrapText="1"/>
    </xf>
    <xf numFmtId="0" fontId="17" fillId="0" borderId="12" xfId="0" applyFont="1" applyFill="1" applyBorder="1" applyAlignment="1">
      <alignment/>
    </xf>
    <xf numFmtId="0" fontId="17" fillId="0" borderId="12" xfId="0" applyFont="1" applyBorder="1" applyAlignment="1">
      <alignment/>
    </xf>
    <xf numFmtId="0" fontId="17" fillId="0" borderId="14" xfId="0" applyFont="1" applyFill="1" applyBorder="1" applyAlignment="1">
      <alignment/>
    </xf>
    <xf numFmtId="0" fontId="17" fillId="0" borderId="14" xfId="0" applyFont="1" applyBorder="1" applyAlignment="1">
      <alignment/>
    </xf>
    <xf numFmtId="0" fontId="0" fillId="0" borderId="0" xfId="0" applyAlignment="1">
      <alignment horizontal="center"/>
    </xf>
    <xf numFmtId="0" fontId="14" fillId="0" borderId="0" xfId="0" applyFont="1" applyAlignment="1">
      <alignment wrapText="1"/>
    </xf>
    <xf numFmtId="0" fontId="11" fillId="0" borderId="0" xfId="0" applyFont="1" applyAlignment="1">
      <alignment wrapText="1"/>
    </xf>
    <xf numFmtId="0" fontId="2" fillId="37" borderId="0" xfId="0" applyFont="1" applyFill="1" applyBorder="1" applyAlignment="1">
      <alignment horizontal="center" wrapText="1"/>
    </xf>
    <xf numFmtId="44" fontId="3" fillId="37" borderId="0" xfId="0" applyNumberFormat="1" applyFont="1" applyFill="1" applyBorder="1" applyAlignment="1">
      <alignment wrapText="1"/>
    </xf>
    <xf numFmtId="44" fontId="2" fillId="37" borderId="0" xfId="0" applyNumberFormat="1" applyFont="1" applyFill="1" applyBorder="1" applyAlignment="1">
      <alignment wrapText="1"/>
    </xf>
    <xf numFmtId="44" fontId="2" fillId="37" borderId="0" xfId="44" applyFont="1" applyFill="1" applyBorder="1" applyAlignment="1" applyProtection="1">
      <alignment horizontal="center" wrapText="1"/>
      <protection locked="0"/>
    </xf>
    <xf numFmtId="0" fontId="2" fillId="37" borderId="0" xfId="0" applyFont="1" applyFill="1" applyBorder="1" applyAlignment="1">
      <alignment wrapText="1"/>
    </xf>
    <xf numFmtId="44" fontId="2" fillId="37" borderId="0" xfId="44" applyFont="1" applyFill="1" applyBorder="1" applyAlignment="1" applyProtection="1">
      <alignment wrapText="1"/>
      <protection locked="0"/>
    </xf>
    <xf numFmtId="0" fontId="2" fillId="37" borderId="0" xfId="0" applyFont="1" applyFill="1" applyBorder="1" applyAlignment="1" applyProtection="1">
      <alignment horizontal="center" wrapText="1"/>
      <protection locked="0"/>
    </xf>
    <xf numFmtId="164" fontId="3" fillId="37" borderId="0" xfId="0" applyNumberFormat="1" applyFont="1" applyFill="1" applyBorder="1" applyAlignment="1">
      <alignment wrapText="1"/>
    </xf>
    <xf numFmtId="0" fontId="2" fillId="37" borderId="0" xfId="0" applyFont="1" applyFill="1" applyBorder="1" applyAlignment="1" applyProtection="1">
      <alignment wrapText="1"/>
      <protection locked="0"/>
    </xf>
    <xf numFmtId="0" fontId="0" fillId="0" borderId="0" xfId="0" applyAlignment="1">
      <alignment horizontal="right" wrapText="1"/>
    </xf>
    <xf numFmtId="0" fontId="19" fillId="0" borderId="0" xfId="0" applyFont="1" applyBorder="1" applyAlignment="1">
      <alignment wrapText="1"/>
    </xf>
    <xf numFmtId="0" fontId="2" fillId="0" borderId="0" xfId="0" applyFont="1" applyFill="1" applyBorder="1" applyAlignment="1">
      <alignment horizontal="center" wrapText="1"/>
    </xf>
    <xf numFmtId="44" fontId="3" fillId="0" borderId="0" xfId="0" applyNumberFormat="1" applyFont="1" applyFill="1" applyBorder="1" applyAlignment="1">
      <alignment wrapText="1"/>
    </xf>
    <xf numFmtId="0" fontId="3" fillId="0" borderId="0" xfId="0" applyFont="1" applyFill="1" applyBorder="1" applyAlignment="1">
      <alignment wrapText="1"/>
    </xf>
    <xf numFmtId="44" fontId="2" fillId="0" borderId="0" xfId="0" applyNumberFormat="1" applyFont="1" applyFill="1" applyBorder="1" applyAlignment="1">
      <alignment wrapText="1"/>
    </xf>
    <xf numFmtId="164" fontId="3" fillId="0" borderId="0" xfId="0" applyNumberFormat="1" applyFont="1" applyFill="1" applyBorder="1" applyAlignment="1">
      <alignment wrapText="1"/>
    </xf>
    <xf numFmtId="164" fontId="2" fillId="0" borderId="0" xfId="0" applyNumberFormat="1" applyFont="1" applyFill="1" applyBorder="1" applyAlignment="1">
      <alignment wrapText="1"/>
    </xf>
    <xf numFmtId="9" fontId="2" fillId="33" borderId="0" xfId="59" applyFont="1" applyFill="1" applyBorder="1" applyAlignment="1" applyProtection="1">
      <alignment horizontal="center" wrapText="1"/>
      <protection locked="0"/>
    </xf>
    <xf numFmtId="0" fontId="2" fillId="38" borderId="0" xfId="0" applyFont="1" applyFill="1" applyBorder="1" applyAlignment="1">
      <alignment horizontal="center" wrapText="1"/>
    </xf>
    <xf numFmtId="164" fontId="3" fillId="38" borderId="0" xfId="0" applyNumberFormat="1" applyFont="1" applyFill="1" applyBorder="1" applyAlignment="1">
      <alignment wrapText="1"/>
    </xf>
    <xf numFmtId="44" fontId="3" fillId="38" borderId="0" xfId="0" applyNumberFormat="1" applyFont="1" applyFill="1" applyBorder="1" applyAlignment="1">
      <alignment wrapText="1"/>
    </xf>
    <xf numFmtId="0" fontId="3" fillId="38" borderId="0" xfId="0" applyFont="1" applyFill="1" applyBorder="1" applyAlignment="1">
      <alignment wrapText="1"/>
    </xf>
    <xf numFmtId="0" fontId="2" fillId="38" borderId="0" xfId="0" applyFont="1" applyFill="1" applyBorder="1" applyAlignment="1">
      <alignment wrapText="1"/>
    </xf>
    <xf numFmtId="164" fontId="3" fillId="38" borderId="0" xfId="0" applyNumberFormat="1" applyFont="1" applyFill="1" applyBorder="1" applyAlignment="1" applyProtection="1">
      <alignment wrapText="1"/>
      <protection locked="0"/>
    </xf>
    <xf numFmtId="164" fontId="2" fillId="38" borderId="0" xfId="0" applyNumberFormat="1" applyFont="1" applyFill="1" applyBorder="1" applyAlignment="1">
      <alignment wrapText="1"/>
    </xf>
    <xf numFmtId="44" fontId="2" fillId="38" borderId="0" xfId="0" applyNumberFormat="1" applyFont="1" applyFill="1" applyBorder="1" applyAlignment="1">
      <alignment wrapText="1"/>
    </xf>
    <xf numFmtId="0" fontId="3" fillId="38" borderId="0" xfId="0" applyFont="1" applyFill="1" applyBorder="1" applyAlignment="1" applyProtection="1">
      <alignment wrapText="1"/>
      <protection locked="0"/>
    </xf>
    <xf numFmtId="0" fontId="10" fillId="0" borderId="0" xfId="0" applyFont="1" applyAlignment="1">
      <alignment horizontal="center" wrapText="1"/>
    </xf>
    <xf numFmtId="0" fontId="15" fillId="0" borderId="0" xfId="0" applyFont="1" applyAlignment="1">
      <alignment horizontal="center"/>
    </xf>
    <xf numFmtId="0" fontId="0" fillId="0" borderId="0" xfId="0" applyFont="1" applyAlignment="1">
      <alignment/>
    </xf>
    <xf numFmtId="0" fontId="10" fillId="0" borderId="0" xfId="0" applyFont="1" applyAlignment="1">
      <alignment horizontal="center"/>
    </xf>
    <xf numFmtId="0" fontId="8" fillId="0" borderId="0" xfId="0" applyFont="1" applyBorder="1" applyAlignment="1">
      <alignment horizontal="center" wrapText="1"/>
    </xf>
    <xf numFmtId="0" fontId="18" fillId="0" borderId="0" xfId="0" applyFont="1" applyAlignment="1">
      <alignment wrapText="1"/>
    </xf>
    <xf numFmtId="0" fontId="8" fillId="0" borderId="0" xfId="0" applyFont="1" applyBorder="1" applyAlignment="1" applyProtection="1">
      <alignment horizontal="center" wrapText="1"/>
      <protection locked="0"/>
    </xf>
    <xf numFmtId="0" fontId="0" fillId="0" borderId="0" xfId="0" applyAlignment="1" applyProtection="1">
      <alignment wrapText="1"/>
      <protection locked="0"/>
    </xf>
    <xf numFmtId="0" fontId="19" fillId="0" borderId="0" xfId="0" applyFont="1" applyBorder="1" applyAlignment="1">
      <alignment horizontal="center" wrapText="1"/>
    </xf>
    <xf numFmtId="0" fontId="0" fillId="0" borderId="0" xfId="0" applyAlignment="1">
      <alignment wrapText="1"/>
    </xf>
    <xf numFmtId="0" fontId="9" fillId="0" borderId="0" xfId="0" applyFont="1" applyBorder="1" applyAlignment="1">
      <alignment horizontal="center" wrapText="1"/>
    </xf>
    <xf numFmtId="0" fontId="18" fillId="0" borderId="0" xfId="0" applyFont="1" applyAlignment="1">
      <alignment wrapText="1"/>
    </xf>
    <xf numFmtId="0" fontId="9" fillId="0" borderId="16" xfId="0" applyFont="1" applyBorder="1" applyAlignment="1">
      <alignment horizontal="center" wrapText="1"/>
    </xf>
    <xf numFmtId="0" fontId="9" fillId="0" borderId="17" xfId="0" applyFont="1" applyBorder="1" applyAlignment="1">
      <alignment horizontal="center" wrapText="1"/>
    </xf>
    <xf numFmtId="0" fontId="0" fillId="0" borderId="17" xfId="0" applyBorder="1" applyAlignment="1">
      <alignment wrapText="1"/>
    </xf>
    <xf numFmtId="0" fontId="0" fillId="0" borderId="18" xfId="0" applyBorder="1" applyAlignment="1">
      <alignment wrapText="1"/>
    </xf>
    <xf numFmtId="0" fontId="0" fillId="0" borderId="0" xfId="0" applyBorder="1" applyAlignment="1">
      <alignment wrapText="1"/>
    </xf>
    <xf numFmtId="0" fontId="2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3"/>
  <sheetViews>
    <sheetView tabSelected="1" zoomScalePageLayoutView="0" workbookViewId="0" topLeftCell="A15">
      <selection activeCell="A43" sqref="A43"/>
    </sheetView>
  </sheetViews>
  <sheetFormatPr defaultColWidth="9.140625" defaultRowHeight="12.75"/>
  <cols>
    <col min="1" max="1" width="104.421875" style="82" customWidth="1"/>
  </cols>
  <sheetData>
    <row r="1" ht="63.75">
      <c r="A1" s="74" t="s">
        <v>217</v>
      </c>
    </row>
    <row r="2" ht="12.75">
      <c r="A2" s="75"/>
    </row>
    <row r="3" ht="12.75">
      <c r="A3" s="74" t="s">
        <v>218</v>
      </c>
    </row>
    <row r="4" ht="12.75">
      <c r="A4" s="75"/>
    </row>
    <row r="5" ht="51">
      <c r="A5" s="75" t="s">
        <v>219</v>
      </c>
    </row>
    <row r="6" ht="12.75">
      <c r="A6" s="75"/>
    </row>
    <row r="7" ht="12.75">
      <c r="A7" s="76" t="s">
        <v>220</v>
      </c>
    </row>
    <row r="8" ht="12.75">
      <c r="A8" s="75"/>
    </row>
    <row r="9" ht="12.75">
      <c r="A9" s="77" t="s">
        <v>229</v>
      </c>
    </row>
    <row r="10" ht="12.75">
      <c r="A10" s="78"/>
    </row>
    <row r="11" ht="12.75">
      <c r="A11" s="78"/>
    </row>
    <row r="12" ht="12.75">
      <c r="A12" s="76" t="s">
        <v>220</v>
      </c>
    </row>
    <row r="13" ht="12.75">
      <c r="A13" s="76"/>
    </row>
    <row r="14" ht="12.75">
      <c r="A14" s="77" t="s">
        <v>230</v>
      </c>
    </row>
    <row r="15" ht="12.75">
      <c r="A15" s="77"/>
    </row>
    <row r="16" ht="12.75">
      <c r="A16" s="76" t="s">
        <v>220</v>
      </c>
    </row>
    <row r="17" ht="12.75">
      <c r="A17" s="76"/>
    </row>
    <row r="18" ht="25.5">
      <c r="A18" s="77" t="s">
        <v>221</v>
      </c>
    </row>
    <row r="19" ht="12.75">
      <c r="A19" s="77"/>
    </row>
    <row r="20" ht="12.75">
      <c r="A20" s="77" t="s">
        <v>222</v>
      </c>
    </row>
    <row r="21" ht="12.75">
      <c r="A21" s="77"/>
    </row>
    <row r="22" ht="12.75">
      <c r="A22" s="77" t="s">
        <v>223</v>
      </c>
    </row>
    <row r="23" ht="12.75">
      <c r="A23" s="77"/>
    </row>
    <row r="24" ht="12.75">
      <c r="A24" s="77" t="s">
        <v>224</v>
      </c>
    </row>
    <row r="25" ht="12.75">
      <c r="A25" s="77"/>
    </row>
    <row r="26" ht="12.75">
      <c r="A26" s="77"/>
    </row>
    <row r="27" ht="12.75">
      <c r="A27" s="77"/>
    </row>
    <row r="28" ht="12.75">
      <c r="A28" s="75"/>
    </row>
    <row r="29" ht="15.75">
      <c r="A29" s="79" t="s">
        <v>225</v>
      </c>
    </row>
    <row r="30" ht="12.75">
      <c r="A30" s="75"/>
    </row>
    <row r="31" ht="12.75">
      <c r="A31" s="75"/>
    </row>
    <row r="32" ht="12.75">
      <c r="A32" s="75"/>
    </row>
    <row r="33" ht="12.75">
      <c r="A33" s="75"/>
    </row>
    <row r="34" ht="12.75">
      <c r="A34" s="75"/>
    </row>
    <row r="35" ht="12.75">
      <c r="A35" s="75"/>
    </row>
    <row r="36" ht="12.75">
      <c r="A36" s="75"/>
    </row>
    <row r="37" ht="12.75">
      <c r="A37" s="75"/>
    </row>
    <row r="38" ht="12.75">
      <c r="A38" s="75"/>
    </row>
    <row r="39" ht="12.75">
      <c r="A39" s="80" t="s">
        <v>226</v>
      </c>
    </row>
    <row r="40" ht="12.75">
      <c r="A40" s="75"/>
    </row>
    <row r="41" ht="12.75">
      <c r="A41" s="75" t="s">
        <v>227</v>
      </c>
    </row>
    <row r="42" ht="12.75">
      <c r="A42" s="112" t="s">
        <v>412</v>
      </c>
    </row>
    <row r="43" ht="12.75">
      <c r="A43" s="81" t="s">
        <v>228</v>
      </c>
    </row>
  </sheetData>
  <sheetProtection/>
  <printOptions/>
  <pageMargins left="0.25" right="0.25" top="0.61" bottom="0.51" header="0.27" footer="0.18"/>
  <pageSetup horizontalDpi="600" verticalDpi="600" orientation="portrait" paperSize="5" r:id="rId1"/>
</worksheet>
</file>

<file path=xl/worksheets/sheet10.xml><?xml version="1.0" encoding="utf-8"?>
<worksheet xmlns="http://schemas.openxmlformats.org/spreadsheetml/2006/main" xmlns:r="http://schemas.openxmlformats.org/officeDocument/2006/relationships">
  <dimension ref="A1:Z39"/>
  <sheetViews>
    <sheetView zoomScalePageLayoutView="0" workbookViewId="0" topLeftCell="A8">
      <selection activeCell="A8" sqref="A8"/>
    </sheetView>
  </sheetViews>
  <sheetFormatPr defaultColWidth="9.140625" defaultRowHeight="12.75"/>
  <cols>
    <col min="1" max="1" width="7.8515625" style="3" bestFit="1" customWidth="1"/>
    <col min="2" max="2" width="9.421875" style="3" bestFit="1" customWidth="1"/>
    <col min="3" max="3" width="28.8515625" style="3" customWidth="1"/>
    <col min="4" max="4" width="8.7109375" style="3" bestFit="1" customWidth="1"/>
    <col min="5" max="5" width="7.421875" style="2" bestFit="1" customWidth="1"/>
    <col min="6" max="6" width="26.57421875" style="1" customWidth="1"/>
    <col min="7" max="7" width="12.57421875" style="1" bestFit="1" customWidth="1"/>
    <col min="8" max="8" width="8.8515625" style="1" bestFit="1" customWidth="1"/>
    <col min="9" max="9" width="8.28125" style="1" bestFit="1" customWidth="1"/>
    <col min="10" max="10" width="6.8515625" style="1" bestFit="1" customWidth="1"/>
    <col min="11" max="11" width="10.00390625" style="1" bestFit="1" customWidth="1"/>
    <col min="12" max="15" width="7.8515625" style="17" hidden="1" customWidth="1"/>
    <col min="16" max="16" width="7.8515625" style="1" hidden="1" customWidth="1"/>
    <col min="17" max="17" width="8.57421875" style="3" bestFit="1" customWidth="1"/>
    <col min="18" max="18" width="7.8515625" style="3" bestFit="1" customWidth="1"/>
    <col min="19" max="19" width="7.7109375" style="3" hidden="1" customWidth="1"/>
    <col min="20" max="20" width="7.57421875" style="3" hidden="1" customWidth="1"/>
    <col min="21" max="21" width="8.8515625" style="3" hidden="1" customWidth="1"/>
    <col min="22" max="22" width="8.7109375" style="3" hidden="1" customWidth="1"/>
    <col min="23" max="23" width="7.57421875" style="116" hidden="1" customWidth="1"/>
    <col min="24" max="24" width="7.57421875" style="116" customWidth="1"/>
    <col min="25" max="25" width="8.7109375" style="3" bestFit="1" customWidth="1"/>
    <col min="26" max="26" width="7.8515625" style="3" bestFit="1" customWidth="1"/>
    <col min="27" max="16384" width="9.140625" style="3" customWidth="1"/>
  </cols>
  <sheetData>
    <row r="1" spans="1:25" ht="20.25">
      <c r="A1" s="142" t="s">
        <v>167</v>
      </c>
      <c r="B1" s="143"/>
      <c r="C1" s="143"/>
      <c r="D1" s="143"/>
      <c r="E1" s="143"/>
      <c r="F1" s="143"/>
      <c r="G1" s="143"/>
      <c r="H1" s="143"/>
      <c r="I1" s="143"/>
      <c r="J1" s="143"/>
      <c r="K1" s="143"/>
      <c r="L1" s="143"/>
      <c r="M1" s="143"/>
      <c r="N1" s="143"/>
      <c r="O1" s="143"/>
      <c r="P1" s="143"/>
      <c r="Q1" s="144"/>
      <c r="R1" s="144"/>
      <c r="S1" s="144"/>
      <c r="T1" s="144"/>
      <c r="U1" s="144"/>
      <c r="V1" s="144"/>
      <c r="W1" s="144"/>
      <c r="X1" s="144"/>
      <c r="Y1" s="145"/>
    </row>
    <row r="2" spans="1:26" ht="51">
      <c r="A2" s="11" t="s">
        <v>12</v>
      </c>
      <c r="B2" s="11" t="s">
        <v>13</v>
      </c>
      <c r="C2" s="11" t="s">
        <v>14</v>
      </c>
      <c r="D2" s="12" t="s">
        <v>15</v>
      </c>
      <c r="E2" s="13" t="s">
        <v>16</v>
      </c>
      <c r="F2" s="14" t="s">
        <v>174</v>
      </c>
      <c r="G2" s="15" t="s">
        <v>175</v>
      </c>
      <c r="H2" s="15" t="s">
        <v>176</v>
      </c>
      <c r="I2" s="15" t="s">
        <v>177</v>
      </c>
      <c r="J2" s="15" t="s">
        <v>178</v>
      </c>
      <c r="K2" s="15" t="s">
        <v>179</v>
      </c>
      <c r="L2" s="35" t="s">
        <v>89</v>
      </c>
      <c r="M2" s="36" t="s">
        <v>94</v>
      </c>
      <c r="N2" s="106" t="s">
        <v>387</v>
      </c>
      <c r="O2" s="106" t="s">
        <v>390</v>
      </c>
      <c r="P2" s="14" t="s">
        <v>18</v>
      </c>
      <c r="Q2" s="14" t="s">
        <v>56</v>
      </c>
      <c r="R2" s="12" t="s">
        <v>83</v>
      </c>
      <c r="S2" s="16" t="s">
        <v>91</v>
      </c>
      <c r="T2" s="103" t="s">
        <v>397</v>
      </c>
      <c r="U2" s="103" t="s">
        <v>386</v>
      </c>
      <c r="V2" s="27" t="s">
        <v>97</v>
      </c>
      <c r="W2" s="103" t="s">
        <v>404</v>
      </c>
      <c r="X2" s="103" t="s">
        <v>407</v>
      </c>
      <c r="Y2" s="103" t="s">
        <v>408</v>
      </c>
      <c r="Z2" s="11" t="s">
        <v>12</v>
      </c>
    </row>
    <row r="3" spans="1:26" ht="25.5">
      <c r="A3" s="5">
        <v>10000613</v>
      </c>
      <c r="B3" s="5" t="s">
        <v>19</v>
      </c>
      <c r="C3" s="4" t="s">
        <v>20</v>
      </c>
      <c r="D3" s="5" t="s">
        <v>149</v>
      </c>
      <c r="E3" s="2">
        <v>540</v>
      </c>
      <c r="F3" s="1" t="s">
        <v>105</v>
      </c>
      <c r="G3" s="1" t="s">
        <v>106</v>
      </c>
      <c r="H3" s="1">
        <v>20</v>
      </c>
      <c r="I3" s="1" t="s">
        <v>107</v>
      </c>
      <c r="J3" s="1" t="s">
        <v>108</v>
      </c>
      <c r="K3" s="1" t="s">
        <v>109</v>
      </c>
      <c r="L3" s="17">
        <v>98.4</v>
      </c>
      <c r="M3" s="17">
        <v>4.92</v>
      </c>
      <c r="N3" s="17">
        <v>83.6</v>
      </c>
      <c r="O3" s="17">
        <v>4.18</v>
      </c>
      <c r="P3" s="1">
        <v>50</v>
      </c>
      <c r="R3" s="3" t="s">
        <v>84</v>
      </c>
      <c r="S3" s="18">
        <f>M3-(M3*P3%)</f>
        <v>2.46</v>
      </c>
      <c r="T3" s="18">
        <f>N3-(N3*P3%)</f>
        <v>41.8</v>
      </c>
      <c r="U3" s="18">
        <f>O3-(O3*P3%)</f>
        <v>2.09</v>
      </c>
      <c r="V3" s="30">
        <f aca="true" t="shared" si="0" ref="V3:V18">S3*E3</f>
        <v>1328.4</v>
      </c>
      <c r="W3" s="115">
        <v>1.73</v>
      </c>
      <c r="X3" s="123">
        <v>1.71</v>
      </c>
      <c r="Y3" s="104">
        <f>X3*E3</f>
        <v>923.4</v>
      </c>
      <c r="Z3" s="5">
        <v>10000613</v>
      </c>
    </row>
    <row r="4" spans="1:26" ht="38.25">
      <c r="A4" s="5">
        <v>10000614</v>
      </c>
      <c r="B4" s="5" t="s">
        <v>19</v>
      </c>
      <c r="C4" s="4" t="s">
        <v>21</v>
      </c>
      <c r="D4" s="5" t="s">
        <v>149</v>
      </c>
      <c r="E4" s="2">
        <v>180</v>
      </c>
      <c r="F4" s="1" t="s">
        <v>111</v>
      </c>
      <c r="G4" s="1" t="s">
        <v>106</v>
      </c>
      <c r="H4" s="1">
        <v>30</v>
      </c>
      <c r="I4" s="1" t="s">
        <v>107</v>
      </c>
      <c r="J4" s="1" t="s">
        <v>108</v>
      </c>
      <c r="K4" s="1" t="s">
        <v>110</v>
      </c>
      <c r="L4" s="17">
        <v>153.2</v>
      </c>
      <c r="M4" s="17">
        <v>5.11</v>
      </c>
      <c r="N4" s="17">
        <v>130.2</v>
      </c>
      <c r="O4" s="17">
        <v>4.34</v>
      </c>
      <c r="P4" s="1">
        <v>50</v>
      </c>
      <c r="R4" s="3" t="s">
        <v>84</v>
      </c>
      <c r="S4" s="18">
        <f aca="true" t="shared" si="1" ref="S4:S20">M4-(M4*P4%)</f>
        <v>2.555</v>
      </c>
      <c r="T4" s="18">
        <f aca="true" t="shared" si="2" ref="T4:T20">N4-(N4*P4%)</f>
        <v>65.1</v>
      </c>
      <c r="U4" s="18">
        <f aca="true" t="shared" si="3" ref="U4:U20">O4-(O4*P4%)</f>
        <v>2.17</v>
      </c>
      <c r="V4" s="30">
        <f t="shared" si="0"/>
        <v>459.90000000000003</v>
      </c>
      <c r="W4" s="115">
        <v>1.81</v>
      </c>
      <c r="X4" s="123">
        <v>1.76</v>
      </c>
      <c r="Y4" s="104">
        <f aca="true" t="shared" si="4" ref="Y4:Y20">X4*E4</f>
        <v>316.8</v>
      </c>
      <c r="Z4" s="5">
        <v>10000614</v>
      </c>
    </row>
    <row r="5" spans="1:26" ht="38.25">
      <c r="A5" s="5">
        <v>10126606</v>
      </c>
      <c r="B5" s="5" t="s">
        <v>19</v>
      </c>
      <c r="C5" s="4" t="s">
        <v>22</v>
      </c>
      <c r="D5" s="5" t="s">
        <v>149</v>
      </c>
      <c r="E5" s="2">
        <v>180</v>
      </c>
      <c r="F5" s="1" t="s">
        <v>112</v>
      </c>
      <c r="G5" s="1" t="s">
        <v>113</v>
      </c>
      <c r="H5" s="1">
        <v>20</v>
      </c>
      <c r="I5" s="1" t="s">
        <v>107</v>
      </c>
      <c r="J5" s="1" t="s">
        <v>108</v>
      </c>
      <c r="K5" s="1" t="s">
        <v>114</v>
      </c>
      <c r="L5" s="17">
        <v>95.6</v>
      </c>
      <c r="M5" s="17">
        <v>4.78</v>
      </c>
      <c r="N5" s="17">
        <v>95.6</v>
      </c>
      <c r="O5" s="17">
        <v>4.78</v>
      </c>
      <c r="P5" s="1">
        <v>50</v>
      </c>
      <c r="R5" s="3" t="s">
        <v>84</v>
      </c>
      <c r="S5" s="18">
        <f t="shared" si="1"/>
        <v>2.39</v>
      </c>
      <c r="T5" s="18">
        <f t="shared" si="2"/>
        <v>47.8</v>
      </c>
      <c r="U5" s="18">
        <f t="shared" si="3"/>
        <v>2.39</v>
      </c>
      <c r="V5" s="30">
        <f t="shared" si="0"/>
        <v>430.20000000000005</v>
      </c>
      <c r="W5" s="115">
        <v>2.21</v>
      </c>
      <c r="X5" s="123">
        <v>2.21</v>
      </c>
      <c r="Y5" s="104">
        <f t="shared" si="4"/>
        <v>397.8</v>
      </c>
      <c r="Z5" s="5">
        <v>10126606</v>
      </c>
    </row>
    <row r="6" spans="1:26" ht="38.25">
      <c r="A6" s="5">
        <v>10000615</v>
      </c>
      <c r="B6" s="5" t="s">
        <v>23</v>
      </c>
      <c r="C6" s="4" t="s">
        <v>24</v>
      </c>
      <c r="D6" s="5" t="s">
        <v>149</v>
      </c>
      <c r="E6" s="2">
        <v>72</v>
      </c>
      <c r="F6" s="1" t="s">
        <v>137</v>
      </c>
      <c r="G6" s="1" t="s">
        <v>106</v>
      </c>
      <c r="H6" s="1">
        <v>10</v>
      </c>
      <c r="I6" s="1" t="s">
        <v>107</v>
      </c>
      <c r="J6" s="1" t="s">
        <v>108</v>
      </c>
      <c r="K6" s="1" t="s">
        <v>138</v>
      </c>
      <c r="L6" s="17">
        <v>57.4</v>
      </c>
      <c r="M6" s="17">
        <v>5.74</v>
      </c>
      <c r="N6" s="17">
        <v>48</v>
      </c>
      <c r="O6" s="17">
        <v>4.8</v>
      </c>
      <c r="P6" s="1">
        <v>50</v>
      </c>
      <c r="R6" s="3" t="s">
        <v>84</v>
      </c>
      <c r="S6" s="18">
        <f t="shared" si="1"/>
        <v>2.87</v>
      </c>
      <c r="T6" s="18">
        <f t="shared" si="2"/>
        <v>24</v>
      </c>
      <c r="U6" s="18">
        <f t="shared" si="3"/>
        <v>2.4</v>
      </c>
      <c r="V6" s="30">
        <f t="shared" si="0"/>
        <v>206.64000000000001</v>
      </c>
      <c r="W6" s="115">
        <v>2.1</v>
      </c>
      <c r="X6" s="123">
        <v>2.02</v>
      </c>
      <c r="Y6" s="104">
        <f t="shared" si="4"/>
        <v>145.44</v>
      </c>
      <c r="Z6" s="5">
        <v>10000615</v>
      </c>
    </row>
    <row r="7" spans="1:26" ht="63.75">
      <c r="A7" s="5">
        <v>10126780</v>
      </c>
      <c r="B7" s="5" t="s">
        <v>23</v>
      </c>
      <c r="C7" s="4" t="s">
        <v>25</v>
      </c>
      <c r="D7" s="5" t="s">
        <v>149</v>
      </c>
      <c r="E7" s="2">
        <v>60</v>
      </c>
      <c r="F7" s="1" t="s">
        <v>115</v>
      </c>
      <c r="G7" s="1" t="s">
        <v>106</v>
      </c>
      <c r="H7" s="1">
        <v>12</v>
      </c>
      <c r="I7" s="1" t="s">
        <v>107</v>
      </c>
      <c r="J7" s="1" t="s">
        <v>108</v>
      </c>
      <c r="K7" s="1" t="s">
        <v>116</v>
      </c>
      <c r="L7" s="17">
        <v>80.16</v>
      </c>
      <c r="M7" s="17">
        <v>6.68</v>
      </c>
      <c r="N7" s="17">
        <v>64.56</v>
      </c>
      <c r="O7" s="17">
        <v>5.38</v>
      </c>
      <c r="P7" s="1">
        <v>50</v>
      </c>
      <c r="R7" s="3" t="s">
        <v>84</v>
      </c>
      <c r="S7" s="18">
        <f t="shared" si="1"/>
        <v>3.34</v>
      </c>
      <c r="T7" s="18">
        <f t="shared" si="2"/>
        <v>32.28</v>
      </c>
      <c r="U7" s="18">
        <f t="shared" si="3"/>
        <v>2.69</v>
      </c>
      <c r="V7" s="30">
        <f t="shared" si="0"/>
        <v>200.39999999999998</v>
      </c>
      <c r="W7" s="115">
        <v>2.46</v>
      </c>
      <c r="X7" s="123">
        <v>2.46</v>
      </c>
      <c r="Y7" s="104">
        <f t="shared" si="4"/>
        <v>147.6</v>
      </c>
      <c r="Z7" s="5">
        <v>10126780</v>
      </c>
    </row>
    <row r="8" spans="1:26" ht="38.25">
      <c r="A8" s="5">
        <v>10126781</v>
      </c>
      <c r="B8" s="5" t="s">
        <v>23</v>
      </c>
      <c r="C8" s="4" t="s">
        <v>26</v>
      </c>
      <c r="D8" s="5" t="s">
        <v>149</v>
      </c>
      <c r="E8" s="2">
        <v>90</v>
      </c>
      <c r="F8" s="1" t="s">
        <v>117</v>
      </c>
      <c r="G8" s="1" t="s">
        <v>118</v>
      </c>
      <c r="H8" s="1">
        <v>20</v>
      </c>
      <c r="I8" s="1" t="s">
        <v>107</v>
      </c>
      <c r="J8" s="1" t="s">
        <v>108</v>
      </c>
      <c r="K8" s="1" t="s">
        <v>114</v>
      </c>
      <c r="L8" s="17">
        <v>103.2</v>
      </c>
      <c r="M8" s="17">
        <v>5.16</v>
      </c>
      <c r="N8" s="17">
        <v>90</v>
      </c>
      <c r="O8" s="17">
        <v>4.5</v>
      </c>
      <c r="P8" s="1">
        <v>50</v>
      </c>
      <c r="R8" s="3" t="s">
        <v>84</v>
      </c>
      <c r="S8" s="18">
        <f t="shared" si="1"/>
        <v>2.58</v>
      </c>
      <c r="T8" s="18">
        <f t="shared" si="2"/>
        <v>45</v>
      </c>
      <c r="U8" s="18">
        <f t="shared" si="3"/>
        <v>2.25</v>
      </c>
      <c r="V8" s="30">
        <f t="shared" si="0"/>
        <v>232.20000000000002</v>
      </c>
      <c r="W8" s="115">
        <v>1.91</v>
      </c>
      <c r="X8" s="123">
        <v>1.89</v>
      </c>
      <c r="Y8" s="104">
        <f t="shared" si="4"/>
        <v>170.1</v>
      </c>
      <c r="Z8" s="5">
        <v>10126781</v>
      </c>
    </row>
    <row r="9" spans="1:26" ht="25.5">
      <c r="A9" s="5">
        <v>10000616</v>
      </c>
      <c r="B9" s="5" t="s">
        <v>27</v>
      </c>
      <c r="C9" s="4" t="s">
        <v>28</v>
      </c>
      <c r="D9" s="5" t="s">
        <v>149</v>
      </c>
      <c r="E9" s="2">
        <v>90</v>
      </c>
      <c r="F9" s="1" t="s">
        <v>119</v>
      </c>
      <c r="G9" s="1" t="s">
        <v>120</v>
      </c>
      <c r="H9" s="1">
        <v>30</v>
      </c>
      <c r="I9" s="1" t="s">
        <v>107</v>
      </c>
      <c r="J9" s="1" t="s">
        <v>108</v>
      </c>
      <c r="K9" s="1" t="s">
        <v>121</v>
      </c>
      <c r="L9" s="17">
        <v>108.3</v>
      </c>
      <c r="M9" s="17">
        <v>3.61</v>
      </c>
      <c r="N9" s="17">
        <v>94.2</v>
      </c>
      <c r="O9" s="17">
        <v>3.14</v>
      </c>
      <c r="P9" s="1">
        <v>50</v>
      </c>
      <c r="R9" s="3" t="s">
        <v>84</v>
      </c>
      <c r="S9" s="18">
        <f t="shared" si="1"/>
        <v>1.805</v>
      </c>
      <c r="T9" s="18">
        <f t="shared" si="2"/>
        <v>47.1</v>
      </c>
      <c r="U9" s="18">
        <f t="shared" si="3"/>
        <v>1.57</v>
      </c>
      <c r="V9" s="30">
        <f t="shared" si="0"/>
        <v>162.45</v>
      </c>
      <c r="W9" s="115">
        <v>1.41</v>
      </c>
      <c r="X9" s="123">
        <v>1.41</v>
      </c>
      <c r="Y9" s="104">
        <f t="shared" si="4"/>
        <v>126.89999999999999</v>
      </c>
      <c r="Z9" s="5">
        <v>10000616</v>
      </c>
    </row>
    <row r="10" spans="1:26" ht="25.5">
      <c r="A10" s="5">
        <v>10000620</v>
      </c>
      <c r="B10" s="5" t="s">
        <v>31</v>
      </c>
      <c r="C10" s="4" t="s">
        <v>32</v>
      </c>
      <c r="D10" s="5" t="s">
        <v>149</v>
      </c>
      <c r="E10" s="2">
        <v>90</v>
      </c>
      <c r="F10" s="1" t="s">
        <v>124</v>
      </c>
      <c r="G10" s="1" t="s">
        <v>125</v>
      </c>
      <c r="H10" s="1">
        <v>10</v>
      </c>
      <c r="I10" s="1" t="s">
        <v>107</v>
      </c>
      <c r="J10" s="1" t="s">
        <v>108</v>
      </c>
      <c r="K10" s="1" t="s">
        <v>126</v>
      </c>
      <c r="L10" s="17">
        <v>67.2</v>
      </c>
      <c r="M10" s="17">
        <v>6.72</v>
      </c>
      <c r="N10" s="17">
        <v>66.1</v>
      </c>
      <c r="O10" s="17">
        <v>6.61</v>
      </c>
      <c r="P10" s="1">
        <v>50</v>
      </c>
      <c r="R10" s="3" t="s">
        <v>84</v>
      </c>
      <c r="S10" s="18">
        <f t="shared" si="1"/>
        <v>3.36</v>
      </c>
      <c r="T10" s="18">
        <f t="shared" si="2"/>
        <v>33.05</v>
      </c>
      <c r="U10" s="18">
        <f t="shared" si="3"/>
        <v>3.305</v>
      </c>
      <c r="V10" s="30">
        <f t="shared" si="0"/>
        <v>302.4</v>
      </c>
      <c r="W10" s="115">
        <v>2.84</v>
      </c>
      <c r="X10" s="123">
        <v>2.81</v>
      </c>
      <c r="Y10" s="104">
        <f t="shared" si="4"/>
        <v>252.9</v>
      </c>
      <c r="Z10" s="5">
        <v>10000620</v>
      </c>
    </row>
    <row r="11" spans="1:26" ht="38.25">
      <c r="A11" s="5">
        <v>10126595</v>
      </c>
      <c r="B11" s="5" t="s">
        <v>31</v>
      </c>
      <c r="C11" s="4" t="s">
        <v>34</v>
      </c>
      <c r="D11" s="5" t="s">
        <v>149</v>
      </c>
      <c r="E11" s="2">
        <v>60</v>
      </c>
      <c r="F11" s="1" t="s">
        <v>127</v>
      </c>
      <c r="G11" s="1" t="s">
        <v>106</v>
      </c>
      <c r="H11" s="1">
        <v>20</v>
      </c>
      <c r="I11" s="1" t="s">
        <v>107</v>
      </c>
      <c r="J11" s="1" t="s">
        <v>108</v>
      </c>
      <c r="K11" s="1" t="s">
        <v>128</v>
      </c>
      <c r="L11" s="17">
        <v>110.2</v>
      </c>
      <c r="M11" s="17">
        <v>5.51</v>
      </c>
      <c r="N11" s="17">
        <v>108</v>
      </c>
      <c r="O11" s="17">
        <v>5.4</v>
      </c>
      <c r="P11" s="1">
        <v>50</v>
      </c>
      <c r="R11" s="3" t="s">
        <v>84</v>
      </c>
      <c r="S11" s="18">
        <f t="shared" si="1"/>
        <v>2.755</v>
      </c>
      <c r="T11" s="18">
        <f t="shared" si="2"/>
        <v>54</v>
      </c>
      <c r="U11" s="18">
        <f t="shared" si="3"/>
        <v>2.7</v>
      </c>
      <c r="V11" s="30">
        <f t="shared" si="0"/>
        <v>165.29999999999998</v>
      </c>
      <c r="W11" s="115">
        <v>2.39</v>
      </c>
      <c r="X11" s="123">
        <v>2.37</v>
      </c>
      <c r="Y11" s="104">
        <f t="shared" si="4"/>
        <v>142.20000000000002</v>
      </c>
      <c r="Z11" s="5">
        <v>10126595</v>
      </c>
    </row>
    <row r="12" spans="1:26" ht="38.25">
      <c r="A12" s="5">
        <v>10000623</v>
      </c>
      <c r="B12" s="5" t="s">
        <v>35</v>
      </c>
      <c r="C12" s="4" t="s">
        <v>37</v>
      </c>
      <c r="D12" s="5" t="s">
        <v>149</v>
      </c>
      <c r="E12" s="2">
        <v>90</v>
      </c>
      <c r="F12" s="1" t="s">
        <v>141</v>
      </c>
      <c r="G12" s="1" t="s">
        <v>113</v>
      </c>
      <c r="H12" s="1">
        <v>20</v>
      </c>
      <c r="I12" s="1" t="s">
        <v>107</v>
      </c>
      <c r="J12" s="1" t="s">
        <v>108</v>
      </c>
      <c r="K12" s="1" t="s">
        <v>114</v>
      </c>
      <c r="L12" s="17">
        <v>94.36</v>
      </c>
      <c r="M12" s="17">
        <v>4.72</v>
      </c>
      <c r="N12" s="17">
        <v>74</v>
      </c>
      <c r="O12" s="17">
        <v>3.7</v>
      </c>
      <c r="P12" s="1">
        <v>50</v>
      </c>
      <c r="R12" s="3" t="s">
        <v>84</v>
      </c>
      <c r="S12" s="18">
        <f t="shared" si="1"/>
        <v>2.36</v>
      </c>
      <c r="T12" s="18">
        <f t="shared" si="2"/>
        <v>37</v>
      </c>
      <c r="U12" s="18">
        <f t="shared" si="3"/>
        <v>1.85</v>
      </c>
      <c r="V12" s="30">
        <f t="shared" si="0"/>
        <v>212.39999999999998</v>
      </c>
      <c r="W12" s="115">
        <v>1.79</v>
      </c>
      <c r="X12" s="123">
        <v>1.79</v>
      </c>
      <c r="Y12" s="104">
        <f t="shared" si="4"/>
        <v>161.1</v>
      </c>
      <c r="Z12" s="5">
        <v>10000623</v>
      </c>
    </row>
    <row r="13" spans="1:26" ht="76.5">
      <c r="A13" s="5">
        <v>10126784</v>
      </c>
      <c r="B13" s="5" t="s">
        <v>35</v>
      </c>
      <c r="C13" s="4" t="s">
        <v>38</v>
      </c>
      <c r="D13" s="5" t="s">
        <v>149</v>
      </c>
      <c r="E13" s="2">
        <v>120</v>
      </c>
      <c r="F13" s="1" t="s">
        <v>129</v>
      </c>
      <c r="G13" s="1" t="s">
        <v>106</v>
      </c>
      <c r="H13" s="1">
        <v>12</v>
      </c>
      <c r="I13" s="1" t="s">
        <v>107</v>
      </c>
      <c r="J13" s="1" t="s">
        <v>108</v>
      </c>
      <c r="K13" s="1" t="s">
        <v>130</v>
      </c>
      <c r="L13" s="17">
        <v>82.08</v>
      </c>
      <c r="M13" s="17">
        <v>6.84</v>
      </c>
      <c r="N13" s="17">
        <v>77.4</v>
      </c>
      <c r="O13" s="17">
        <v>6.45</v>
      </c>
      <c r="P13" s="1">
        <v>50</v>
      </c>
      <c r="R13" s="3" t="s">
        <v>84</v>
      </c>
      <c r="S13" s="18">
        <f t="shared" si="1"/>
        <v>3.42</v>
      </c>
      <c r="T13" s="18">
        <f t="shared" si="2"/>
        <v>38.7</v>
      </c>
      <c r="U13" s="18">
        <f t="shared" si="3"/>
        <v>3.225</v>
      </c>
      <c r="V13" s="30">
        <f t="shared" si="0"/>
        <v>410.4</v>
      </c>
      <c r="W13" s="115">
        <v>2.45</v>
      </c>
      <c r="X13" s="123">
        <v>2.55</v>
      </c>
      <c r="Y13" s="104">
        <f t="shared" si="4"/>
        <v>306</v>
      </c>
      <c r="Z13" s="5">
        <v>10126784</v>
      </c>
    </row>
    <row r="14" spans="1:26" ht="38.25">
      <c r="A14" s="5">
        <v>10000625</v>
      </c>
      <c r="B14" s="5" t="s">
        <v>39</v>
      </c>
      <c r="C14" s="4" t="s">
        <v>40</v>
      </c>
      <c r="D14" s="5" t="s">
        <v>149</v>
      </c>
      <c r="E14" s="2">
        <v>60</v>
      </c>
      <c r="F14" s="1" t="s">
        <v>131</v>
      </c>
      <c r="G14" s="1" t="s">
        <v>106</v>
      </c>
      <c r="H14" s="1">
        <v>20</v>
      </c>
      <c r="I14" s="1" t="s">
        <v>107</v>
      </c>
      <c r="J14" s="1" t="s">
        <v>108</v>
      </c>
      <c r="K14" s="1" t="s">
        <v>123</v>
      </c>
      <c r="L14" s="17">
        <v>103.28</v>
      </c>
      <c r="M14" s="17">
        <v>5.16</v>
      </c>
      <c r="N14" s="17">
        <v>81.8</v>
      </c>
      <c r="O14" s="17">
        <v>4.09</v>
      </c>
      <c r="P14" s="1">
        <v>50</v>
      </c>
      <c r="R14" s="3" t="s">
        <v>84</v>
      </c>
      <c r="S14" s="18">
        <f t="shared" si="1"/>
        <v>2.58</v>
      </c>
      <c r="T14" s="18">
        <f t="shared" si="2"/>
        <v>40.9</v>
      </c>
      <c r="U14" s="18">
        <f t="shared" si="3"/>
        <v>2.045</v>
      </c>
      <c r="V14" s="30">
        <f t="shared" si="0"/>
        <v>154.8</v>
      </c>
      <c r="W14" s="115">
        <v>1.74</v>
      </c>
      <c r="X14" s="123">
        <v>1.71</v>
      </c>
      <c r="Y14" s="104">
        <f t="shared" si="4"/>
        <v>102.6</v>
      </c>
      <c r="Z14" s="5">
        <v>10000625</v>
      </c>
    </row>
    <row r="15" spans="1:26" ht="38.25">
      <c r="A15" s="5">
        <v>10125953</v>
      </c>
      <c r="B15" s="5" t="s">
        <v>39</v>
      </c>
      <c r="C15" s="4" t="s">
        <v>41</v>
      </c>
      <c r="D15" s="5" t="s">
        <v>149</v>
      </c>
      <c r="E15" s="2">
        <v>60</v>
      </c>
      <c r="F15" s="1" t="s">
        <v>143</v>
      </c>
      <c r="G15" s="1" t="s">
        <v>120</v>
      </c>
      <c r="H15" s="1">
        <v>20</v>
      </c>
      <c r="I15" s="1" t="s">
        <v>107</v>
      </c>
      <c r="J15" s="1" t="s">
        <v>108</v>
      </c>
      <c r="K15" s="1" t="s">
        <v>114</v>
      </c>
      <c r="L15" s="17">
        <v>142.8</v>
      </c>
      <c r="M15" s="17">
        <v>7.14</v>
      </c>
      <c r="N15" s="17">
        <v>117.4</v>
      </c>
      <c r="O15" s="17">
        <v>5.87</v>
      </c>
      <c r="P15" s="1">
        <v>50</v>
      </c>
      <c r="R15" s="3" t="s">
        <v>84</v>
      </c>
      <c r="S15" s="18">
        <f t="shared" si="1"/>
        <v>3.57</v>
      </c>
      <c r="T15" s="18">
        <f t="shared" si="2"/>
        <v>58.7</v>
      </c>
      <c r="U15" s="18">
        <f t="shared" si="3"/>
        <v>2.935</v>
      </c>
      <c r="V15" s="30">
        <f t="shared" si="0"/>
        <v>214.2</v>
      </c>
      <c r="W15" s="115">
        <v>2.63</v>
      </c>
      <c r="X15" s="123">
        <v>2.63</v>
      </c>
      <c r="Y15" s="104">
        <f t="shared" si="4"/>
        <v>157.79999999999998</v>
      </c>
      <c r="Z15" s="5">
        <v>10125953</v>
      </c>
    </row>
    <row r="16" spans="1:26" ht="38.25">
      <c r="A16" s="5">
        <v>10126596</v>
      </c>
      <c r="B16" s="5" t="s">
        <v>39</v>
      </c>
      <c r="C16" s="4" t="s">
        <v>42</v>
      </c>
      <c r="D16" s="5" t="s">
        <v>149</v>
      </c>
      <c r="E16" s="2">
        <v>120</v>
      </c>
      <c r="F16" s="1" t="s">
        <v>184</v>
      </c>
      <c r="G16" s="1" t="s">
        <v>106</v>
      </c>
      <c r="H16" s="1" t="s">
        <v>182</v>
      </c>
      <c r="I16" s="1" t="s">
        <v>107</v>
      </c>
      <c r="J16" s="1" t="s">
        <v>108</v>
      </c>
      <c r="K16" s="1" t="s">
        <v>185</v>
      </c>
      <c r="L16" s="17" t="s">
        <v>92</v>
      </c>
      <c r="M16" s="17">
        <v>6.84</v>
      </c>
      <c r="N16" s="17" t="s">
        <v>92</v>
      </c>
      <c r="O16" s="17">
        <v>6.04</v>
      </c>
      <c r="P16" s="1">
        <v>50</v>
      </c>
      <c r="R16" s="3" t="s">
        <v>84</v>
      </c>
      <c r="S16" s="18">
        <f t="shared" si="1"/>
        <v>3.42</v>
      </c>
      <c r="T16" s="18" t="e">
        <f t="shared" si="2"/>
        <v>#VALUE!</v>
      </c>
      <c r="U16" s="18">
        <f t="shared" si="3"/>
        <v>3.02</v>
      </c>
      <c r="V16" s="30">
        <f t="shared" si="0"/>
        <v>410.4</v>
      </c>
      <c r="W16" s="115">
        <v>2.74</v>
      </c>
      <c r="X16" s="123">
        <v>2.74</v>
      </c>
      <c r="Y16" s="104">
        <f t="shared" si="4"/>
        <v>328.8</v>
      </c>
      <c r="Z16" s="5">
        <v>10126596</v>
      </c>
    </row>
    <row r="17" spans="1:26" ht="51">
      <c r="A17" s="5">
        <v>10000643</v>
      </c>
      <c r="B17" s="5" t="s">
        <v>43</v>
      </c>
      <c r="C17" s="4" t="s">
        <v>44</v>
      </c>
      <c r="D17" s="5" t="s">
        <v>149</v>
      </c>
      <c r="E17" s="2">
        <v>180</v>
      </c>
      <c r="F17" s="1" t="s">
        <v>142</v>
      </c>
      <c r="G17" s="1" t="s">
        <v>136</v>
      </c>
      <c r="H17" s="1">
        <v>30</v>
      </c>
      <c r="I17" s="1" t="s">
        <v>107</v>
      </c>
      <c r="J17" s="1" t="s">
        <v>108</v>
      </c>
      <c r="K17" s="1" t="s">
        <v>134</v>
      </c>
      <c r="L17" s="17">
        <v>34.5</v>
      </c>
      <c r="M17" s="17">
        <v>1.15</v>
      </c>
      <c r="N17" s="17">
        <v>30</v>
      </c>
      <c r="O17" s="17">
        <v>1</v>
      </c>
      <c r="P17" s="1">
        <v>50</v>
      </c>
      <c r="R17" s="3" t="s">
        <v>84</v>
      </c>
      <c r="S17" s="18">
        <f t="shared" si="1"/>
        <v>0.575</v>
      </c>
      <c r="T17" s="18">
        <f t="shared" si="2"/>
        <v>15</v>
      </c>
      <c r="U17" s="18">
        <f t="shared" si="3"/>
        <v>0.5</v>
      </c>
      <c r="V17" s="30">
        <f t="shared" si="0"/>
        <v>103.49999999999999</v>
      </c>
      <c r="W17" s="115">
        <v>0.47</v>
      </c>
      <c r="X17" s="123">
        <v>0.47</v>
      </c>
      <c r="Y17" s="104">
        <f t="shared" si="4"/>
        <v>84.6</v>
      </c>
      <c r="Z17" s="5">
        <v>10000643</v>
      </c>
    </row>
    <row r="18" spans="1:26" ht="38.25">
      <c r="A18" s="5">
        <v>10000646</v>
      </c>
      <c r="B18" s="5" t="s">
        <v>43</v>
      </c>
      <c r="C18" s="4" t="s">
        <v>47</v>
      </c>
      <c r="D18" s="5" t="s">
        <v>149</v>
      </c>
      <c r="E18" s="2">
        <v>10</v>
      </c>
      <c r="F18" s="1" t="s">
        <v>135</v>
      </c>
      <c r="G18" s="1" t="s">
        <v>136</v>
      </c>
      <c r="H18" s="1">
        <v>10</v>
      </c>
      <c r="I18" s="1" t="s">
        <v>107</v>
      </c>
      <c r="J18" s="1" t="s">
        <v>108</v>
      </c>
      <c r="K18" s="1">
        <v>900</v>
      </c>
      <c r="L18" s="17">
        <v>32</v>
      </c>
      <c r="M18" s="17">
        <v>3.2</v>
      </c>
      <c r="N18" s="17">
        <v>32</v>
      </c>
      <c r="O18" s="17">
        <v>3.2</v>
      </c>
      <c r="P18" s="1">
        <v>50</v>
      </c>
      <c r="R18" s="3" t="s">
        <v>84</v>
      </c>
      <c r="S18" s="18">
        <f t="shared" si="1"/>
        <v>1.6</v>
      </c>
      <c r="T18" s="18">
        <f t="shared" si="2"/>
        <v>16</v>
      </c>
      <c r="U18" s="18">
        <f t="shared" si="3"/>
        <v>1.6</v>
      </c>
      <c r="V18" s="30">
        <f t="shared" si="0"/>
        <v>16</v>
      </c>
      <c r="W18" s="115">
        <v>1.71</v>
      </c>
      <c r="X18" s="123">
        <v>1.71</v>
      </c>
      <c r="Y18" s="104">
        <f t="shared" si="4"/>
        <v>17.1</v>
      </c>
      <c r="Z18" s="5">
        <v>10000646</v>
      </c>
    </row>
    <row r="19" spans="1:26" ht="51">
      <c r="A19" s="55">
        <v>10000648</v>
      </c>
      <c r="B19" s="55" t="s">
        <v>43</v>
      </c>
      <c r="C19" s="56" t="s">
        <v>50</v>
      </c>
      <c r="D19" s="57" t="s">
        <v>49</v>
      </c>
      <c r="E19" s="58">
        <v>1</v>
      </c>
      <c r="F19" s="59" t="s">
        <v>146</v>
      </c>
      <c r="G19" s="59" t="s">
        <v>144</v>
      </c>
      <c r="H19" s="59">
        <v>18</v>
      </c>
      <c r="I19" s="59" t="s">
        <v>107</v>
      </c>
      <c r="J19" s="59" t="s">
        <v>108</v>
      </c>
      <c r="K19" s="59" t="s">
        <v>145</v>
      </c>
      <c r="L19" s="54">
        <v>91.72</v>
      </c>
      <c r="M19" s="60" t="s">
        <v>92</v>
      </c>
      <c r="N19" s="60">
        <v>91.72</v>
      </c>
      <c r="O19" s="60" t="s">
        <v>92</v>
      </c>
      <c r="P19" s="59">
        <v>50</v>
      </c>
      <c r="Q19" s="61"/>
      <c r="R19" s="61" t="s">
        <v>84</v>
      </c>
      <c r="S19" s="62" t="s">
        <v>99</v>
      </c>
      <c r="T19" s="63">
        <f t="shared" si="2"/>
        <v>45.86</v>
      </c>
      <c r="U19" s="62" t="s">
        <v>99</v>
      </c>
      <c r="V19" s="30">
        <f>L19*H19</f>
        <v>1650.96</v>
      </c>
      <c r="W19" s="63">
        <v>46.24</v>
      </c>
      <c r="X19" s="123">
        <v>46.24</v>
      </c>
      <c r="Y19" s="104">
        <f t="shared" si="4"/>
        <v>46.24</v>
      </c>
      <c r="Z19" s="55">
        <v>10000648</v>
      </c>
    </row>
    <row r="20" spans="1:26" ht="38.25">
      <c r="A20" s="5">
        <v>10007693</v>
      </c>
      <c r="B20" s="5" t="s">
        <v>43</v>
      </c>
      <c r="C20" s="4" t="s">
        <v>51</v>
      </c>
      <c r="D20" s="5" t="s">
        <v>149</v>
      </c>
      <c r="E20" s="2">
        <v>360</v>
      </c>
      <c r="F20" s="1" t="s">
        <v>147</v>
      </c>
      <c r="G20" s="1" t="s">
        <v>136</v>
      </c>
      <c r="H20" s="1">
        <v>36</v>
      </c>
      <c r="I20" s="1" t="s">
        <v>107</v>
      </c>
      <c r="J20" s="1" t="s">
        <v>108</v>
      </c>
      <c r="K20" s="1" t="s">
        <v>148</v>
      </c>
      <c r="L20" s="17">
        <v>162</v>
      </c>
      <c r="M20" s="17">
        <v>4.5</v>
      </c>
      <c r="N20" s="17">
        <v>154.84</v>
      </c>
      <c r="O20" s="17">
        <v>4.3</v>
      </c>
      <c r="P20" s="1">
        <v>50</v>
      </c>
      <c r="R20" s="3" t="s">
        <v>84</v>
      </c>
      <c r="S20" s="18">
        <f t="shared" si="1"/>
        <v>2.25</v>
      </c>
      <c r="T20" s="18">
        <f t="shared" si="2"/>
        <v>77.42</v>
      </c>
      <c r="U20" s="18">
        <f t="shared" si="3"/>
        <v>2.15</v>
      </c>
      <c r="V20" s="30">
        <f>S20*E20</f>
        <v>810</v>
      </c>
      <c r="W20" s="115">
        <v>1.68</v>
      </c>
      <c r="X20" s="123">
        <v>1.68</v>
      </c>
      <c r="Y20" s="104">
        <f t="shared" si="4"/>
        <v>604.8</v>
      </c>
      <c r="Z20" s="5">
        <v>10007693</v>
      </c>
    </row>
    <row r="21" spans="22:25" ht="12.75">
      <c r="V21" s="28">
        <f>SUM(V3:V20)</f>
        <v>7470.549999999999</v>
      </c>
      <c r="W21" s="117"/>
      <c r="X21" s="117"/>
      <c r="Y21" s="28">
        <f>SUM(Y3:Y20)</f>
        <v>4432.179999999999</v>
      </c>
    </row>
    <row r="22" spans="1:25" ht="18">
      <c r="A22" s="138" t="s">
        <v>167</v>
      </c>
      <c r="B22" s="138"/>
      <c r="C22" s="138"/>
      <c r="D22" s="138"/>
      <c r="E22" s="138"/>
      <c r="F22" s="138"/>
      <c r="G22" s="138"/>
      <c r="H22" s="138"/>
      <c r="I22" s="138"/>
      <c r="J22" s="138"/>
      <c r="K22" s="138"/>
      <c r="L22" s="138"/>
      <c r="M22" s="138"/>
      <c r="N22" s="138"/>
      <c r="O22" s="138"/>
      <c r="P22" s="138"/>
      <c r="Q22" s="146"/>
      <c r="R22" s="146"/>
      <c r="S22" s="146"/>
      <c r="T22" s="146"/>
      <c r="U22" s="146"/>
      <c r="V22" s="146"/>
      <c r="W22" s="146"/>
      <c r="X22" s="146"/>
      <c r="Y22" s="146"/>
    </row>
    <row r="23" spans="1:26" ht="51">
      <c r="A23" s="11" t="s">
        <v>12</v>
      </c>
      <c r="B23" s="11" t="s">
        <v>13</v>
      </c>
      <c r="C23" s="11" t="s">
        <v>14</v>
      </c>
      <c r="D23" s="12" t="s">
        <v>15</v>
      </c>
      <c r="E23" s="13" t="s">
        <v>16</v>
      </c>
      <c r="F23" s="14" t="s">
        <v>174</v>
      </c>
      <c r="G23" s="15" t="s">
        <v>175</v>
      </c>
      <c r="H23" s="14" t="s">
        <v>176</v>
      </c>
      <c r="I23" s="15" t="s">
        <v>177</v>
      </c>
      <c r="J23" s="15" t="s">
        <v>178</v>
      </c>
      <c r="K23" s="15" t="s">
        <v>179</v>
      </c>
      <c r="L23" s="35" t="s">
        <v>89</v>
      </c>
      <c r="M23" s="36" t="s">
        <v>100</v>
      </c>
      <c r="N23" s="108" t="s">
        <v>387</v>
      </c>
      <c r="O23" s="109" t="s">
        <v>384</v>
      </c>
      <c r="P23" s="120" t="s">
        <v>18</v>
      </c>
      <c r="Q23" s="14" t="s">
        <v>56</v>
      </c>
      <c r="R23" s="12" t="s">
        <v>83</v>
      </c>
      <c r="S23" s="16" t="s">
        <v>91</v>
      </c>
      <c r="T23" s="103" t="s">
        <v>397</v>
      </c>
      <c r="U23" s="103" t="s">
        <v>386</v>
      </c>
      <c r="V23" s="27" t="s">
        <v>98</v>
      </c>
      <c r="W23" s="103" t="s">
        <v>404</v>
      </c>
      <c r="X23" s="103" t="s">
        <v>404</v>
      </c>
      <c r="Y23" s="103" t="s">
        <v>403</v>
      </c>
      <c r="Z23" s="11" t="s">
        <v>12</v>
      </c>
    </row>
    <row r="24" spans="1:26" ht="25.5">
      <c r="A24" s="5">
        <v>10000613</v>
      </c>
      <c r="B24" s="5" t="s">
        <v>19</v>
      </c>
      <c r="C24" s="4" t="s">
        <v>20</v>
      </c>
      <c r="D24" s="5" t="s">
        <v>149</v>
      </c>
      <c r="E24" s="2">
        <v>540</v>
      </c>
      <c r="F24" s="4" t="s">
        <v>20</v>
      </c>
      <c r="G24" s="1" t="s">
        <v>57</v>
      </c>
      <c r="H24" s="10" t="s">
        <v>58</v>
      </c>
      <c r="I24" s="1" t="s">
        <v>107</v>
      </c>
      <c r="K24" s="1">
        <v>320</v>
      </c>
      <c r="L24" s="17" t="s">
        <v>92</v>
      </c>
      <c r="M24" s="17">
        <v>3.65</v>
      </c>
      <c r="N24" s="17" t="s">
        <v>92</v>
      </c>
      <c r="O24" s="17">
        <v>3.12</v>
      </c>
      <c r="P24" s="7">
        <v>0.34</v>
      </c>
      <c r="Q24" s="3">
        <v>3340817</v>
      </c>
      <c r="R24" s="3" t="s">
        <v>85</v>
      </c>
      <c r="S24" s="18">
        <f>M24-(M24*P24)</f>
        <v>2.409</v>
      </c>
      <c r="T24" s="17" t="s">
        <v>92</v>
      </c>
      <c r="U24" s="18">
        <f aca="true" t="shared" si="5" ref="U24:U38">O24-(O24*P24)</f>
        <v>2.0591999999999997</v>
      </c>
      <c r="V24" s="30">
        <f aca="true" t="shared" si="6" ref="V24:V38">S24*E24</f>
        <v>1300.86</v>
      </c>
      <c r="W24" s="115">
        <v>1.75</v>
      </c>
      <c r="X24" s="123">
        <v>1.75</v>
      </c>
      <c r="Y24" s="104">
        <f>X24*E24</f>
        <v>945</v>
      </c>
      <c r="Z24" s="5">
        <v>10000613</v>
      </c>
    </row>
    <row r="25" spans="1:26" ht="25.5">
      <c r="A25" s="5">
        <v>10000614</v>
      </c>
      <c r="B25" s="5" t="s">
        <v>19</v>
      </c>
      <c r="C25" s="4" t="s">
        <v>21</v>
      </c>
      <c r="D25" s="5" t="s">
        <v>149</v>
      </c>
      <c r="E25" s="2">
        <v>180</v>
      </c>
      <c r="F25" s="4" t="s">
        <v>21</v>
      </c>
      <c r="G25" s="1" t="s">
        <v>57</v>
      </c>
      <c r="H25" s="10" t="s">
        <v>64</v>
      </c>
      <c r="I25" s="1" t="s">
        <v>107</v>
      </c>
      <c r="K25" s="1">
        <v>480</v>
      </c>
      <c r="L25" s="17" t="s">
        <v>92</v>
      </c>
      <c r="M25" s="17">
        <v>3.22</v>
      </c>
      <c r="N25" s="17" t="s">
        <v>92</v>
      </c>
      <c r="O25" s="17">
        <v>2.85</v>
      </c>
      <c r="P25" s="7">
        <v>0.25</v>
      </c>
      <c r="Q25" s="3">
        <v>3340825</v>
      </c>
      <c r="R25" s="3" t="s">
        <v>85</v>
      </c>
      <c r="S25" s="18">
        <f aca="true" t="shared" si="7" ref="S25:S38">M25-(M25*P25)</f>
        <v>2.415</v>
      </c>
      <c r="T25" s="17" t="s">
        <v>92</v>
      </c>
      <c r="U25" s="18">
        <f t="shared" si="5"/>
        <v>2.1375</v>
      </c>
      <c r="V25" s="30">
        <f t="shared" si="6"/>
        <v>434.7</v>
      </c>
      <c r="W25" s="115">
        <v>1.82</v>
      </c>
      <c r="X25" s="123">
        <v>1.82</v>
      </c>
      <c r="Y25" s="104">
        <f aca="true" t="shared" si="8" ref="Y25:Y38">X25*E25</f>
        <v>327.6</v>
      </c>
      <c r="Z25" s="5">
        <v>10000614</v>
      </c>
    </row>
    <row r="26" spans="1:26" ht="25.5">
      <c r="A26" s="5">
        <v>10126606</v>
      </c>
      <c r="B26" s="5" t="s">
        <v>19</v>
      </c>
      <c r="C26" s="4" t="s">
        <v>22</v>
      </c>
      <c r="D26" s="5" t="s">
        <v>149</v>
      </c>
      <c r="E26" s="2">
        <v>180</v>
      </c>
      <c r="F26" s="4" t="s">
        <v>22</v>
      </c>
      <c r="G26" s="1" t="s">
        <v>57</v>
      </c>
      <c r="H26" s="10" t="s">
        <v>58</v>
      </c>
      <c r="I26" s="1" t="s">
        <v>107</v>
      </c>
      <c r="K26" s="1">
        <v>320</v>
      </c>
      <c r="L26" s="17" t="s">
        <v>92</v>
      </c>
      <c r="M26" s="17">
        <v>3.72</v>
      </c>
      <c r="N26" s="17" t="s">
        <v>92</v>
      </c>
      <c r="O26" s="17">
        <v>3.4</v>
      </c>
      <c r="P26" s="7">
        <v>0.32</v>
      </c>
      <c r="Q26" s="3">
        <v>2404473</v>
      </c>
      <c r="R26" s="3" t="s">
        <v>85</v>
      </c>
      <c r="S26" s="18">
        <f t="shared" si="7"/>
        <v>2.5296000000000003</v>
      </c>
      <c r="T26" s="17" t="s">
        <v>92</v>
      </c>
      <c r="U26" s="18">
        <f t="shared" si="5"/>
        <v>2.312</v>
      </c>
      <c r="V26" s="30">
        <f t="shared" si="6"/>
        <v>455.32800000000003</v>
      </c>
      <c r="W26" s="115">
        <v>2.22</v>
      </c>
      <c r="X26" s="123">
        <v>2.22</v>
      </c>
      <c r="Y26" s="104">
        <f t="shared" si="8"/>
        <v>399.6</v>
      </c>
      <c r="Z26" s="5">
        <v>10126606</v>
      </c>
    </row>
    <row r="27" spans="1:26" ht="25.5">
      <c r="A27" s="5">
        <v>10000615</v>
      </c>
      <c r="B27" s="5" t="s">
        <v>23</v>
      </c>
      <c r="C27" s="4" t="s">
        <v>24</v>
      </c>
      <c r="D27" s="5" t="s">
        <v>149</v>
      </c>
      <c r="E27" s="2">
        <v>72</v>
      </c>
      <c r="F27" s="1" t="s">
        <v>59</v>
      </c>
      <c r="G27" s="1" t="s">
        <v>57</v>
      </c>
      <c r="H27" s="10" t="s">
        <v>60</v>
      </c>
      <c r="I27" s="1" t="s">
        <v>107</v>
      </c>
      <c r="K27" s="1">
        <f>4*144</f>
        <v>576</v>
      </c>
      <c r="L27" s="17" t="s">
        <v>92</v>
      </c>
      <c r="M27" s="17">
        <v>3.72</v>
      </c>
      <c r="N27" s="17" t="s">
        <v>92</v>
      </c>
      <c r="O27" s="17">
        <v>2.9</v>
      </c>
      <c r="P27" s="7">
        <v>0.18</v>
      </c>
      <c r="Q27" s="3">
        <v>73569</v>
      </c>
      <c r="R27" s="3" t="s">
        <v>85</v>
      </c>
      <c r="S27" s="18">
        <f t="shared" si="7"/>
        <v>3.0504000000000002</v>
      </c>
      <c r="T27" s="17" t="s">
        <v>92</v>
      </c>
      <c r="U27" s="18">
        <f t="shared" si="5"/>
        <v>2.378</v>
      </c>
      <c r="V27" s="30">
        <f t="shared" si="6"/>
        <v>219.6288</v>
      </c>
      <c r="W27" s="115">
        <v>2.12</v>
      </c>
      <c r="X27" s="123">
        <v>2.12</v>
      </c>
      <c r="Y27" s="104">
        <f t="shared" si="8"/>
        <v>152.64000000000001</v>
      </c>
      <c r="Z27" s="5">
        <v>10000615</v>
      </c>
    </row>
    <row r="28" spans="1:26" ht="25.5">
      <c r="A28" s="5">
        <v>10126780</v>
      </c>
      <c r="B28" s="5" t="s">
        <v>23</v>
      </c>
      <c r="C28" s="4" t="s">
        <v>25</v>
      </c>
      <c r="D28" s="5" t="s">
        <v>149</v>
      </c>
      <c r="E28" s="2">
        <v>60</v>
      </c>
      <c r="F28" s="1" t="s">
        <v>61</v>
      </c>
      <c r="G28" s="1" t="s">
        <v>57</v>
      </c>
      <c r="H28" s="10" t="s">
        <v>62</v>
      </c>
      <c r="I28" s="1" t="s">
        <v>107</v>
      </c>
      <c r="K28" s="1">
        <f>53*4</f>
        <v>212</v>
      </c>
      <c r="L28" s="17" t="s">
        <v>92</v>
      </c>
      <c r="M28" s="17">
        <v>3.63</v>
      </c>
      <c r="N28" s="17" t="s">
        <v>92</v>
      </c>
      <c r="O28" s="17">
        <v>3.2</v>
      </c>
      <c r="P28" s="7">
        <v>0.2</v>
      </c>
      <c r="Q28" s="3">
        <v>4985693</v>
      </c>
      <c r="R28" s="3" t="s">
        <v>85</v>
      </c>
      <c r="S28" s="18">
        <f t="shared" si="7"/>
        <v>2.904</v>
      </c>
      <c r="T28" s="17" t="s">
        <v>92</v>
      </c>
      <c r="U28" s="18">
        <f t="shared" si="5"/>
        <v>2.56</v>
      </c>
      <c r="V28" s="30">
        <f t="shared" si="6"/>
        <v>174.24</v>
      </c>
      <c r="W28" s="115">
        <v>2.48</v>
      </c>
      <c r="X28" s="123">
        <v>2.48</v>
      </c>
      <c r="Y28" s="104">
        <f t="shared" si="8"/>
        <v>148.8</v>
      </c>
      <c r="Z28" s="5">
        <v>10126780</v>
      </c>
    </row>
    <row r="29" spans="1:26" ht="25.5">
      <c r="A29" s="5">
        <v>10126781</v>
      </c>
      <c r="B29" s="5" t="s">
        <v>23</v>
      </c>
      <c r="C29" s="4" t="s">
        <v>26</v>
      </c>
      <c r="D29" s="5" t="s">
        <v>149</v>
      </c>
      <c r="E29" s="2">
        <v>90</v>
      </c>
      <c r="F29" s="1" t="s">
        <v>66</v>
      </c>
      <c r="G29" s="1" t="s">
        <v>67</v>
      </c>
      <c r="H29" s="10" t="s">
        <v>58</v>
      </c>
      <c r="I29" s="1" t="s">
        <v>107</v>
      </c>
      <c r="K29" s="1">
        <v>320</v>
      </c>
      <c r="L29" s="17" t="s">
        <v>92</v>
      </c>
      <c r="M29" s="17">
        <v>3.66</v>
      </c>
      <c r="N29" s="17" t="s">
        <v>92</v>
      </c>
      <c r="O29" s="17">
        <v>3.1</v>
      </c>
      <c r="P29" s="7">
        <v>0.3</v>
      </c>
      <c r="Q29" s="3">
        <v>5332630</v>
      </c>
      <c r="R29" s="3" t="s">
        <v>85</v>
      </c>
      <c r="S29" s="18">
        <f t="shared" si="7"/>
        <v>2.5620000000000003</v>
      </c>
      <c r="T29" s="17" t="s">
        <v>92</v>
      </c>
      <c r="U29" s="18">
        <f t="shared" si="5"/>
        <v>2.17</v>
      </c>
      <c r="V29" s="30">
        <f t="shared" si="6"/>
        <v>230.58</v>
      </c>
      <c r="W29" s="115">
        <v>1.93</v>
      </c>
      <c r="X29" s="123">
        <v>1.93</v>
      </c>
      <c r="Y29" s="104">
        <f t="shared" si="8"/>
        <v>173.7</v>
      </c>
      <c r="Z29" s="5">
        <v>10126781</v>
      </c>
    </row>
    <row r="30" spans="1:26" ht="25.5">
      <c r="A30" s="5">
        <v>10000616</v>
      </c>
      <c r="B30" s="5" t="s">
        <v>27</v>
      </c>
      <c r="C30" s="4" t="s">
        <v>28</v>
      </c>
      <c r="D30" s="5" t="s">
        <v>149</v>
      </c>
      <c r="E30" s="2">
        <v>90</v>
      </c>
      <c r="F30" s="1" t="s">
        <v>63</v>
      </c>
      <c r="G30" s="1" t="s">
        <v>57</v>
      </c>
      <c r="H30" s="10" t="s">
        <v>64</v>
      </c>
      <c r="I30" s="1" t="s">
        <v>107</v>
      </c>
      <c r="K30" s="1">
        <v>480</v>
      </c>
      <c r="L30" s="17" t="s">
        <v>92</v>
      </c>
      <c r="M30" s="17">
        <v>2.44</v>
      </c>
      <c r="N30" s="17" t="s">
        <v>92</v>
      </c>
      <c r="O30" s="17">
        <v>2.25</v>
      </c>
      <c r="P30" s="7">
        <v>0.32</v>
      </c>
      <c r="Q30" s="3">
        <v>8340861</v>
      </c>
      <c r="R30" s="3" t="s">
        <v>85</v>
      </c>
      <c r="S30" s="18">
        <f t="shared" si="7"/>
        <v>1.6591999999999998</v>
      </c>
      <c r="T30" s="17" t="s">
        <v>92</v>
      </c>
      <c r="U30" s="18">
        <f t="shared" si="5"/>
        <v>1.53</v>
      </c>
      <c r="V30" s="30">
        <f t="shared" si="6"/>
        <v>149.32799999999997</v>
      </c>
      <c r="W30" s="115">
        <v>1.42</v>
      </c>
      <c r="X30" s="123">
        <v>1.42</v>
      </c>
      <c r="Y30" s="104">
        <f t="shared" si="8"/>
        <v>127.8</v>
      </c>
      <c r="Z30" s="5">
        <v>10000616</v>
      </c>
    </row>
    <row r="31" spans="1:26" ht="25.5">
      <c r="A31" s="5">
        <v>10000620</v>
      </c>
      <c r="B31" s="5" t="s">
        <v>31</v>
      </c>
      <c r="C31" s="4" t="s">
        <v>32</v>
      </c>
      <c r="D31" s="5" t="s">
        <v>149</v>
      </c>
      <c r="E31" s="2">
        <v>90</v>
      </c>
      <c r="F31" s="4" t="s">
        <v>32</v>
      </c>
      <c r="G31" s="1" t="s">
        <v>57</v>
      </c>
      <c r="H31" s="10" t="s">
        <v>62</v>
      </c>
      <c r="I31" s="1" t="s">
        <v>107</v>
      </c>
      <c r="K31" s="1">
        <f>53*4</f>
        <v>212</v>
      </c>
      <c r="L31" s="17" t="s">
        <v>92</v>
      </c>
      <c r="M31" s="17">
        <v>4.21</v>
      </c>
      <c r="N31" s="17" t="s">
        <v>92</v>
      </c>
      <c r="O31" s="17">
        <v>4.2</v>
      </c>
      <c r="P31" s="7">
        <v>0.29</v>
      </c>
      <c r="Q31" s="3">
        <v>4996930</v>
      </c>
      <c r="R31" s="3" t="s">
        <v>85</v>
      </c>
      <c r="S31" s="18">
        <f t="shared" si="7"/>
        <v>2.9891</v>
      </c>
      <c r="T31" s="17" t="s">
        <v>92</v>
      </c>
      <c r="U31" s="18">
        <f t="shared" si="5"/>
        <v>2.982</v>
      </c>
      <c r="V31" s="30">
        <f t="shared" si="6"/>
        <v>269.019</v>
      </c>
      <c r="W31" s="115">
        <v>2.99</v>
      </c>
      <c r="X31" s="123">
        <v>2.99</v>
      </c>
      <c r="Y31" s="104">
        <f t="shared" si="8"/>
        <v>269.1</v>
      </c>
      <c r="Z31" s="5">
        <v>10000620</v>
      </c>
    </row>
    <row r="32" spans="1:26" ht="25.5">
      <c r="A32" s="5">
        <v>10126595</v>
      </c>
      <c r="B32" s="5" t="s">
        <v>31</v>
      </c>
      <c r="C32" s="4" t="s">
        <v>34</v>
      </c>
      <c r="D32" s="5" t="s">
        <v>149</v>
      </c>
      <c r="E32" s="2">
        <v>60</v>
      </c>
      <c r="F32" s="4" t="s">
        <v>34</v>
      </c>
      <c r="G32" s="1" t="s">
        <v>57</v>
      </c>
      <c r="H32" s="10" t="s">
        <v>62</v>
      </c>
      <c r="I32" s="1" t="s">
        <v>107</v>
      </c>
      <c r="K32" s="1">
        <f>53*4</f>
        <v>212</v>
      </c>
      <c r="L32" s="17" t="s">
        <v>92</v>
      </c>
      <c r="M32" s="17">
        <v>3.65</v>
      </c>
      <c r="N32" s="17" t="s">
        <v>92</v>
      </c>
      <c r="O32" s="17">
        <v>3</v>
      </c>
      <c r="P32" s="7">
        <v>0.13</v>
      </c>
      <c r="Q32" s="3">
        <v>4996955</v>
      </c>
      <c r="R32" s="3" t="s">
        <v>85</v>
      </c>
      <c r="S32" s="18">
        <f t="shared" si="7"/>
        <v>3.1755</v>
      </c>
      <c r="T32" s="17" t="s">
        <v>92</v>
      </c>
      <c r="U32" s="18">
        <f t="shared" si="5"/>
        <v>2.61</v>
      </c>
      <c r="V32" s="30">
        <f t="shared" si="6"/>
        <v>190.53</v>
      </c>
      <c r="W32" s="115">
        <v>2.44</v>
      </c>
      <c r="X32" s="123">
        <v>2.44</v>
      </c>
      <c r="Y32" s="104">
        <f t="shared" si="8"/>
        <v>146.4</v>
      </c>
      <c r="Z32" s="5">
        <v>10126595</v>
      </c>
    </row>
    <row r="33" spans="1:26" ht="25.5">
      <c r="A33" s="5">
        <v>10000623</v>
      </c>
      <c r="B33" s="5" t="s">
        <v>35</v>
      </c>
      <c r="C33" s="4" t="s">
        <v>37</v>
      </c>
      <c r="D33" s="5" t="s">
        <v>149</v>
      </c>
      <c r="E33" s="2">
        <v>90</v>
      </c>
      <c r="F33" s="4" t="s">
        <v>37</v>
      </c>
      <c r="G33" s="1" t="s">
        <v>72</v>
      </c>
      <c r="H33" s="10" t="s">
        <v>58</v>
      </c>
      <c r="I33" s="1" t="s">
        <v>107</v>
      </c>
      <c r="K33" s="1">
        <v>300</v>
      </c>
      <c r="L33" s="17" t="s">
        <v>92</v>
      </c>
      <c r="M33" s="17">
        <v>2.29</v>
      </c>
      <c r="N33" s="17" t="s">
        <v>92</v>
      </c>
      <c r="O33" s="17">
        <v>2.2</v>
      </c>
      <c r="P33" s="7">
        <v>0.17</v>
      </c>
      <c r="Q33" s="3">
        <v>5580667</v>
      </c>
      <c r="R33" s="3" t="s">
        <v>85</v>
      </c>
      <c r="S33" s="18">
        <f t="shared" si="7"/>
        <v>1.9007</v>
      </c>
      <c r="T33" s="17" t="s">
        <v>92</v>
      </c>
      <c r="U33" s="18">
        <f t="shared" si="5"/>
        <v>1.826</v>
      </c>
      <c r="V33" s="30">
        <f t="shared" si="6"/>
        <v>171.06300000000002</v>
      </c>
      <c r="W33" s="115">
        <v>1.65</v>
      </c>
      <c r="X33" s="123">
        <v>1.65</v>
      </c>
      <c r="Y33" s="104">
        <f t="shared" si="8"/>
        <v>148.5</v>
      </c>
      <c r="Z33" s="5">
        <v>10000623</v>
      </c>
    </row>
    <row r="34" spans="1:26" ht="25.5">
      <c r="A34" s="5">
        <v>10126784</v>
      </c>
      <c r="B34" s="5" t="s">
        <v>35</v>
      </c>
      <c r="C34" s="4" t="s">
        <v>38</v>
      </c>
      <c r="D34" s="5" t="s">
        <v>149</v>
      </c>
      <c r="E34" s="2">
        <v>120</v>
      </c>
      <c r="F34" s="4" t="s">
        <v>38</v>
      </c>
      <c r="G34" s="1" t="s">
        <v>70</v>
      </c>
      <c r="H34" s="10" t="s">
        <v>71</v>
      </c>
      <c r="I34" s="1" t="s">
        <v>107</v>
      </c>
      <c r="K34" s="1">
        <v>192</v>
      </c>
      <c r="L34" s="17" t="s">
        <v>92</v>
      </c>
      <c r="M34" s="17">
        <v>5.02</v>
      </c>
      <c r="N34" s="17" t="s">
        <v>92</v>
      </c>
      <c r="O34" s="17">
        <v>5.35</v>
      </c>
      <c r="P34" s="7">
        <v>0.41</v>
      </c>
      <c r="Q34" s="3">
        <v>3456787</v>
      </c>
      <c r="R34" s="3" t="s">
        <v>85</v>
      </c>
      <c r="S34" s="18">
        <f t="shared" si="7"/>
        <v>2.9617999999999998</v>
      </c>
      <c r="T34" s="17" t="s">
        <v>92</v>
      </c>
      <c r="U34" s="18">
        <f t="shared" si="5"/>
        <v>3.1565</v>
      </c>
      <c r="V34" s="30">
        <f t="shared" si="6"/>
        <v>355.416</v>
      </c>
      <c r="W34" s="115">
        <v>2.48</v>
      </c>
      <c r="X34" s="123">
        <v>2.48</v>
      </c>
      <c r="Y34" s="104">
        <f t="shared" si="8"/>
        <v>297.6</v>
      </c>
      <c r="Z34" s="5">
        <v>10126784</v>
      </c>
    </row>
    <row r="35" spans="1:26" ht="25.5">
      <c r="A35" s="5">
        <v>10000625</v>
      </c>
      <c r="B35" s="5" t="s">
        <v>39</v>
      </c>
      <c r="C35" s="4" t="s">
        <v>40</v>
      </c>
      <c r="D35" s="5" t="s">
        <v>149</v>
      </c>
      <c r="E35" s="2">
        <v>60</v>
      </c>
      <c r="F35" s="4" t="s">
        <v>40</v>
      </c>
      <c r="G35" s="1" t="s">
        <v>57</v>
      </c>
      <c r="H35" s="10" t="s">
        <v>58</v>
      </c>
      <c r="I35" s="1" t="s">
        <v>107</v>
      </c>
      <c r="K35" s="1">
        <v>320</v>
      </c>
      <c r="L35" s="17" t="s">
        <v>92</v>
      </c>
      <c r="M35" s="17">
        <v>3.6</v>
      </c>
      <c r="N35" s="17" t="s">
        <v>92</v>
      </c>
      <c r="O35" s="17">
        <v>2.7</v>
      </c>
      <c r="P35" s="7">
        <v>0.27</v>
      </c>
      <c r="Q35" s="3">
        <v>750299</v>
      </c>
      <c r="R35" s="3" t="s">
        <v>85</v>
      </c>
      <c r="S35" s="18">
        <f t="shared" si="7"/>
        <v>2.628</v>
      </c>
      <c r="T35" s="17" t="s">
        <v>92</v>
      </c>
      <c r="U35" s="18">
        <f t="shared" si="5"/>
        <v>1.971</v>
      </c>
      <c r="V35" s="30">
        <f t="shared" si="6"/>
        <v>157.68</v>
      </c>
      <c r="W35" s="115">
        <v>1.75</v>
      </c>
      <c r="X35" s="123">
        <v>1.75</v>
      </c>
      <c r="Y35" s="104">
        <f t="shared" si="8"/>
        <v>105</v>
      </c>
      <c r="Z35" s="5">
        <v>10000625</v>
      </c>
    </row>
    <row r="36" spans="1:26" ht="25.5">
      <c r="A36" s="5">
        <v>10125953</v>
      </c>
      <c r="B36" s="5" t="s">
        <v>39</v>
      </c>
      <c r="C36" s="4" t="s">
        <v>41</v>
      </c>
      <c r="D36" s="5" t="s">
        <v>149</v>
      </c>
      <c r="E36" s="2">
        <v>60</v>
      </c>
      <c r="F36" s="1" t="s">
        <v>73</v>
      </c>
      <c r="G36" s="1" t="s">
        <v>57</v>
      </c>
      <c r="H36" s="10" t="s">
        <v>58</v>
      </c>
      <c r="I36" s="1" t="s">
        <v>107</v>
      </c>
      <c r="K36" s="1">
        <v>320</v>
      </c>
      <c r="L36" s="17" t="s">
        <v>92</v>
      </c>
      <c r="M36" s="17">
        <v>3.81</v>
      </c>
      <c r="N36" s="17" t="s">
        <v>92</v>
      </c>
      <c r="O36" s="17">
        <v>3.75</v>
      </c>
      <c r="P36" s="7">
        <v>0.26</v>
      </c>
      <c r="Q36" s="3">
        <v>30916</v>
      </c>
      <c r="R36" s="3" t="s">
        <v>85</v>
      </c>
      <c r="S36" s="18">
        <f t="shared" si="7"/>
        <v>2.8194</v>
      </c>
      <c r="T36" s="17" t="s">
        <v>92</v>
      </c>
      <c r="U36" s="18">
        <f t="shared" si="5"/>
        <v>2.775</v>
      </c>
      <c r="V36" s="30">
        <f t="shared" si="6"/>
        <v>169.164</v>
      </c>
      <c r="W36" s="115">
        <v>2.68</v>
      </c>
      <c r="X36" s="123">
        <v>2.68</v>
      </c>
      <c r="Y36" s="104">
        <f t="shared" si="8"/>
        <v>160.8</v>
      </c>
      <c r="Z36" s="5">
        <v>10125953</v>
      </c>
    </row>
    <row r="37" spans="1:26" ht="25.5">
      <c r="A37" s="5">
        <v>10126596</v>
      </c>
      <c r="B37" s="5" t="s">
        <v>39</v>
      </c>
      <c r="C37" s="4" t="s">
        <v>42</v>
      </c>
      <c r="D37" s="5" t="s">
        <v>149</v>
      </c>
      <c r="E37" s="2">
        <v>120</v>
      </c>
      <c r="F37" s="1" t="s">
        <v>80</v>
      </c>
      <c r="G37" s="1" t="s">
        <v>57</v>
      </c>
      <c r="H37" s="10" t="s">
        <v>81</v>
      </c>
      <c r="I37" s="1" t="s">
        <v>107</v>
      </c>
      <c r="K37" s="1" t="s">
        <v>82</v>
      </c>
      <c r="L37" s="17" t="s">
        <v>92</v>
      </c>
      <c r="M37" s="17">
        <v>4.75</v>
      </c>
      <c r="N37" s="17" t="s">
        <v>92</v>
      </c>
      <c r="O37" s="17">
        <v>4.7</v>
      </c>
      <c r="P37" s="7">
        <v>0.36</v>
      </c>
      <c r="Q37" s="3">
        <v>8404014</v>
      </c>
      <c r="R37" s="3" t="s">
        <v>85</v>
      </c>
      <c r="S37" s="18">
        <f t="shared" si="7"/>
        <v>3.04</v>
      </c>
      <c r="T37" s="17" t="s">
        <v>92</v>
      </c>
      <c r="U37" s="18">
        <f t="shared" si="5"/>
        <v>3.008</v>
      </c>
      <c r="V37" s="30">
        <f t="shared" si="6"/>
        <v>364.8</v>
      </c>
      <c r="W37" s="115">
        <v>2.8</v>
      </c>
      <c r="X37" s="123">
        <v>2.8</v>
      </c>
      <c r="Y37" s="104">
        <f t="shared" si="8"/>
        <v>336</v>
      </c>
      <c r="Z37" s="5">
        <v>10126596</v>
      </c>
    </row>
    <row r="38" spans="1:26" ht="51">
      <c r="A38" s="5">
        <v>10000643</v>
      </c>
      <c r="B38" s="5" t="s">
        <v>43</v>
      </c>
      <c r="C38" s="4" t="s">
        <v>44</v>
      </c>
      <c r="D38" s="5" t="s">
        <v>149</v>
      </c>
      <c r="E38" s="2">
        <v>180</v>
      </c>
      <c r="F38" s="1" t="s">
        <v>65</v>
      </c>
      <c r="G38" s="1" t="s">
        <v>57</v>
      </c>
      <c r="H38" s="10" t="s">
        <v>64</v>
      </c>
      <c r="I38" s="1" t="s">
        <v>107</v>
      </c>
      <c r="K38" s="1">
        <f>30*32</f>
        <v>960</v>
      </c>
      <c r="L38" s="17" t="s">
        <v>92</v>
      </c>
      <c r="M38" s="17">
        <v>0.93</v>
      </c>
      <c r="N38" s="17" t="s">
        <v>92</v>
      </c>
      <c r="O38" s="17">
        <v>0.93</v>
      </c>
      <c r="P38" s="7">
        <v>0.3</v>
      </c>
      <c r="Q38" s="3">
        <v>703496</v>
      </c>
      <c r="R38" s="3" t="s">
        <v>85</v>
      </c>
      <c r="S38" s="18">
        <f t="shared" si="7"/>
        <v>0.651</v>
      </c>
      <c r="T38" s="17" t="s">
        <v>92</v>
      </c>
      <c r="U38" s="18">
        <f t="shared" si="5"/>
        <v>0.651</v>
      </c>
      <c r="V38" s="30">
        <f t="shared" si="6"/>
        <v>117.18</v>
      </c>
      <c r="W38" s="115">
        <v>0.49</v>
      </c>
      <c r="X38" s="123">
        <v>0.49</v>
      </c>
      <c r="Y38" s="104">
        <f t="shared" si="8"/>
        <v>88.2</v>
      </c>
      <c r="Z38" s="5">
        <v>10000643</v>
      </c>
    </row>
    <row r="39" spans="22:25" ht="12.75">
      <c r="V39" s="28">
        <f>SUM(V24:V38)</f>
        <v>4759.5168</v>
      </c>
      <c r="W39" s="117"/>
      <c r="X39" s="117"/>
      <c r="Y39" s="128">
        <f>SUM(Y24:Y38)</f>
        <v>3826.74</v>
      </c>
    </row>
  </sheetData>
  <sheetProtection/>
  <mergeCells count="2">
    <mergeCell ref="A1:Y1"/>
    <mergeCell ref="A22:Y22"/>
  </mergeCells>
  <printOptions gridLines="1"/>
  <pageMargins left="0.2" right="0.19" top="0.38" bottom="0.51" header="0.17" footer="0.17"/>
  <pageSetup horizontalDpi="600" verticalDpi="600" orientation="landscape" paperSize="5" r:id="rId1"/>
  <headerFooter alignWithMargins="0">
    <oddFooter>&amp;CPage &amp;P of &amp;N</oddFooter>
  </headerFooter>
</worksheet>
</file>

<file path=xl/worksheets/sheet11.xml><?xml version="1.0" encoding="utf-8"?>
<worksheet xmlns="http://schemas.openxmlformats.org/spreadsheetml/2006/main" xmlns:r="http://schemas.openxmlformats.org/officeDocument/2006/relationships">
  <dimension ref="A1:Z7"/>
  <sheetViews>
    <sheetView zoomScalePageLayoutView="0" workbookViewId="0" topLeftCell="A1">
      <selection activeCell="Z2" sqref="Z2"/>
    </sheetView>
  </sheetViews>
  <sheetFormatPr defaultColWidth="9.140625" defaultRowHeight="12.75"/>
  <cols>
    <col min="1" max="1" width="7.8515625" style="3" bestFit="1" customWidth="1"/>
    <col min="2" max="2" width="9.421875" style="3" bestFit="1" customWidth="1"/>
    <col min="3" max="3" width="22.140625" style="3" bestFit="1" customWidth="1"/>
    <col min="4" max="4" width="8.7109375" style="3" bestFit="1" customWidth="1"/>
    <col min="5" max="5" width="7.421875" style="2" bestFit="1" customWidth="1"/>
    <col min="6" max="6" width="16.57421875" style="3" bestFit="1" customWidth="1"/>
    <col min="7" max="7" width="10.140625" style="3" bestFit="1" customWidth="1"/>
    <col min="8" max="8" width="7.00390625" style="3" bestFit="1" customWidth="1"/>
    <col min="9" max="9" width="9.7109375" style="3" bestFit="1" customWidth="1"/>
    <col min="10" max="10" width="6.8515625" style="3" bestFit="1" customWidth="1"/>
    <col min="11" max="11" width="9.00390625" style="3" bestFit="1" customWidth="1"/>
    <col min="12" max="12" width="7.421875" style="3" hidden="1" customWidth="1"/>
    <col min="13" max="13" width="6.8515625" style="3" hidden="1" customWidth="1"/>
    <col min="14" max="14" width="7.421875" style="3" hidden="1" customWidth="1"/>
    <col min="15" max="15" width="6.8515625" style="3" hidden="1" customWidth="1"/>
    <col min="16" max="16" width="9.57421875" style="3" hidden="1" customWidth="1"/>
    <col min="17" max="17" width="8.57421875" style="3" bestFit="1" customWidth="1"/>
    <col min="18" max="18" width="7.8515625" style="3" bestFit="1" customWidth="1"/>
    <col min="19" max="20" width="7.57421875" style="3" hidden="1" customWidth="1"/>
    <col min="21" max="21" width="8.8515625" style="3" hidden="1" customWidth="1"/>
    <col min="22" max="22" width="8.57421875" style="3" hidden="1" customWidth="1"/>
    <col min="23" max="23" width="8.57421875" style="116" hidden="1" customWidth="1"/>
    <col min="24" max="24" width="8.57421875" style="116" customWidth="1"/>
    <col min="25" max="25" width="8.57421875" style="3" bestFit="1" customWidth="1"/>
    <col min="26" max="26" width="7.8515625" style="3" bestFit="1" customWidth="1"/>
    <col min="27" max="16384" width="9.140625" style="3" customWidth="1"/>
  </cols>
  <sheetData>
    <row r="1" spans="1:25" ht="20.25">
      <c r="A1" s="140" t="s">
        <v>171</v>
      </c>
      <c r="B1" s="140"/>
      <c r="C1" s="140"/>
      <c r="D1" s="140"/>
      <c r="E1" s="140"/>
      <c r="F1" s="140"/>
      <c r="G1" s="140"/>
      <c r="H1" s="140"/>
      <c r="I1" s="140"/>
      <c r="J1" s="140"/>
      <c r="K1" s="140"/>
      <c r="L1" s="140"/>
      <c r="M1" s="140"/>
      <c r="N1" s="140"/>
      <c r="O1" s="140"/>
      <c r="P1" s="140"/>
      <c r="Q1" s="139"/>
      <c r="R1" s="139"/>
      <c r="S1" s="139"/>
      <c r="T1" s="139"/>
      <c r="U1" s="139"/>
      <c r="V1" s="139"/>
      <c r="W1" s="139"/>
      <c r="X1" s="139"/>
      <c r="Y1" s="139"/>
    </row>
    <row r="2" spans="1:26" ht="51">
      <c r="A2" s="11" t="s">
        <v>12</v>
      </c>
      <c r="B2" s="11" t="s">
        <v>13</v>
      </c>
      <c r="C2" s="11" t="s">
        <v>14</v>
      </c>
      <c r="D2" s="12" t="s">
        <v>15</v>
      </c>
      <c r="E2" s="13" t="s">
        <v>16</v>
      </c>
      <c r="F2" s="14" t="s">
        <v>174</v>
      </c>
      <c r="G2" s="15" t="s">
        <v>175</v>
      </c>
      <c r="H2" s="15" t="s">
        <v>176</v>
      </c>
      <c r="I2" s="15" t="s">
        <v>177</v>
      </c>
      <c r="J2" s="15" t="s">
        <v>178</v>
      </c>
      <c r="K2" s="15" t="s">
        <v>179</v>
      </c>
      <c r="L2" s="15" t="s">
        <v>89</v>
      </c>
      <c r="M2" s="14" t="s">
        <v>17</v>
      </c>
      <c r="N2" s="109" t="s">
        <v>387</v>
      </c>
      <c r="O2" s="109" t="s">
        <v>391</v>
      </c>
      <c r="P2" s="14" t="s">
        <v>18</v>
      </c>
      <c r="Q2" s="14" t="s">
        <v>56</v>
      </c>
      <c r="R2" s="12" t="s">
        <v>83</v>
      </c>
      <c r="S2" s="16" t="s">
        <v>91</v>
      </c>
      <c r="T2" s="103" t="s">
        <v>397</v>
      </c>
      <c r="U2" s="103" t="s">
        <v>386</v>
      </c>
      <c r="V2" s="27" t="s">
        <v>97</v>
      </c>
      <c r="W2" s="103" t="s">
        <v>404</v>
      </c>
      <c r="X2" s="103" t="s">
        <v>407</v>
      </c>
      <c r="Y2" s="103" t="s">
        <v>408</v>
      </c>
      <c r="Z2" s="11" t="s">
        <v>12</v>
      </c>
    </row>
    <row r="3" spans="1:26" ht="25.5">
      <c r="A3" s="5">
        <v>10000616</v>
      </c>
      <c r="B3" s="5" t="s">
        <v>27</v>
      </c>
      <c r="C3" s="4" t="s">
        <v>28</v>
      </c>
      <c r="D3" s="5" t="s">
        <v>149</v>
      </c>
      <c r="E3" s="2">
        <v>6</v>
      </c>
      <c r="F3" s="1" t="s">
        <v>119</v>
      </c>
      <c r="G3" s="1" t="s">
        <v>120</v>
      </c>
      <c r="H3" s="1">
        <v>30</v>
      </c>
      <c r="I3" s="1" t="s">
        <v>107</v>
      </c>
      <c r="J3" s="1" t="s">
        <v>108</v>
      </c>
      <c r="K3" s="1" t="s">
        <v>121</v>
      </c>
      <c r="L3" s="17">
        <v>108.3</v>
      </c>
      <c r="M3" s="17">
        <v>3.61</v>
      </c>
      <c r="N3" s="17">
        <v>94.2</v>
      </c>
      <c r="O3" s="17">
        <v>3.14</v>
      </c>
      <c r="P3" s="1">
        <v>40</v>
      </c>
      <c r="Q3" s="1"/>
      <c r="R3" s="3" t="s">
        <v>84</v>
      </c>
      <c r="S3" s="18">
        <f>M3-(M3*P3%)</f>
        <v>2.166</v>
      </c>
      <c r="T3" s="18">
        <f>N3-(N3*P3%)</f>
        <v>56.52</v>
      </c>
      <c r="U3" s="18">
        <f>O3-(O3*P3%)</f>
        <v>1.884</v>
      </c>
      <c r="V3" s="30">
        <f>S3*E3</f>
        <v>12.995999999999999</v>
      </c>
      <c r="W3" s="115">
        <v>1.41</v>
      </c>
      <c r="X3" s="123">
        <v>1.41</v>
      </c>
      <c r="Y3" s="104">
        <f>X3*E3</f>
        <v>8.459999999999999</v>
      </c>
      <c r="Z3" s="5">
        <v>10000616</v>
      </c>
    </row>
    <row r="5" spans="1:25" ht="20.25">
      <c r="A5" s="140" t="s">
        <v>171</v>
      </c>
      <c r="B5" s="140"/>
      <c r="C5" s="140"/>
      <c r="D5" s="140"/>
      <c r="E5" s="140"/>
      <c r="F5" s="140"/>
      <c r="G5" s="140"/>
      <c r="H5" s="140"/>
      <c r="I5" s="140"/>
      <c r="J5" s="140"/>
      <c r="K5" s="140"/>
      <c r="L5" s="140"/>
      <c r="M5" s="140"/>
      <c r="N5" s="140"/>
      <c r="O5" s="140"/>
      <c r="P5" s="140"/>
      <c r="Q5" s="147"/>
      <c r="R5" s="147"/>
      <c r="S5" s="147"/>
      <c r="T5" s="147"/>
      <c r="U5" s="147"/>
      <c r="V5" s="147"/>
      <c r="W5" s="147"/>
      <c r="X5" s="147"/>
      <c r="Y5" s="147"/>
    </row>
    <row r="6" spans="1:26" ht="51">
      <c r="A6" s="11" t="s">
        <v>12</v>
      </c>
      <c r="B6" s="11" t="s">
        <v>13</v>
      </c>
      <c r="C6" s="11" t="s">
        <v>14</v>
      </c>
      <c r="D6" s="12" t="s">
        <v>15</v>
      </c>
      <c r="E6" s="13" t="s">
        <v>16</v>
      </c>
      <c r="F6" s="14" t="s">
        <v>174</v>
      </c>
      <c r="G6" s="15" t="s">
        <v>175</v>
      </c>
      <c r="H6" s="15" t="s">
        <v>176</v>
      </c>
      <c r="I6" s="15" t="s">
        <v>177</v>
      </c>
      <c r="J6" s="15" t="s">
        <v>178</v>
      </c>
      <c r="K6" s="15" t="s">
        <v>179</v>
      </c>
      <c r="L6" s="15" t="s">
        <v>89</v>
      </c>
      <c r="M6" s="14" t="s">
        <v>17</v>
      </c>
      <c r="N6" s="109" t="s">
        <v>387</v>
      </c>
      <c r="O6" s="109" t="s">
        <v>391</v>
      </c>
      <c r="P6" s="14" t="s">
        <v>18</v>
      </c>
      <c r="Q6" s="14" t="s">
        <v>56</v>
      </c>
      <c r="R6" s="12" t="s">
        <v>83</v>
      </c>
      <c r="S6" s="16" t="s">
        <v>91</v>
      </c>
      <c r="T6" s="103" t="s">
        <v>397</v>
      </c>
      <c r="U6" s="103" t="s">
        <v>386</v>
      </c>
      <c r="V6" s="27" t="s">
        <v>98</v>
      </c>
      <c r="W6" s="103" t="s">
        <v>404</v>
      </c>
      <c r="X6" s="103" t="s">
        <v>404</v>
      </c>
      <c r="Y6" s="103" t="s">
        <v>403</v>
      </c>
      <c r="Z6" s="11" t="s">
        <v>12</v>
      </c>
    </row>
    <row r="7" spans="1:26" ht="25.5">
      <c r="A7" s="5">
        <v>10000616</v>
      </c>
      <c r="B7" s="5" t="s">
        <v>27</v>
      </c>
      <c r="C7" s="4" t="s">
        <v>28</v>
      </c>
      <c r="D7" s="5" t="s">
        <v>149</v>
      </c>
      <c r="E7" s="2">
        <v>6</v>
      </c>
      <c r="F7" s="1" t="s">
        <v>63</v>
      </c>
      <c r="G7" s="1" t="s">
        <v>57</v>
      </c>
      <c r="H7" s="10" t="s">
        <v>64</v>
      </c>
      <c r="I7" s="1" t="s">
        <v>107</v>
      </c>
      <c r="J7" s="1"/>
      <c r="K7" s="1">
        <v>480</v>
      </c>
      <c r="L7" s="1" t="s">
        <v>92</v>
      </c>
      <c r="M7" s="6">
        <v>2.44</v>
      </c>
      <c r="N7" s="1" t="s">
        <v>92</v>
      </c>
      <c r="O7" s="6">
        <v>2.25</v>
      </c>
      <c r="P7" s="7">
        <v>0.32</v>
      </c>
      <c r="Q7" s="3">
        <v>8340861</v>
      </c>
      <c r="R7" s="3" t="s">
        <v>85</v>
      </c>
      <c r="S7" s="19">
        <f>M7-(M7*P7)</f>
        <v>1.6591999999999998</v>
      </c>
      <c r="T7" s="1" t="s">
        <v>92</v>
      </c>
      <c r="U7" s="19">
        <f>O7-(O7*P7)</f>
        <v>1.53</v>
      </c>
      <c r="V7" s="31">
        <f>S7*E7</f>
        <v>9.955199999999998</v>
      </c>
      <c r="W7" s="118">
        <v>1.42</v>
      </c>
      <c r="X7" s="118">
        <v>1.42</v>
      </c>
      <c r="Y7" s="110">
        <f>X7*E7</f>
        <v>8.52</v>
      </c>
      <c r="Z7" s="5">
        <v>10000616</v>
      </c>
    </row>
  </sheetData>
  <sheetProtection/>
  <mergeCells count="2">
    <mergeCell ref="A1:Y1"/>
    <mergeCell ref="A5:Y5"/>
  </mergeCells>
  <printOptions gridLines="1" horizontalCentered="1"/>
  <pageMargins left="0.2" right="0.19" top="0.86" bottom="0.44" header="0.22" footer="0.18"/>
  <pageSetup horizontalDpi="600" verticalDpi="600" orientation="landscape" paperSize="5" r:id="rId1"/>
  <headerFooter alignWithMargins="0">
    <oddFooter>&amp;CPage &amp;P of &amp;N</oddFooter>
  </headerFooter>
</worksheet>
</file>

<file path=xl/worksheets/sheet12.xml><?xml version="1.0" encoding="utf-8"?>
<worksheet xmlns="http://schemas.openxmlformats.org/spreadsheetml/2006/main" xmlns:r="http://schemas.openxmlformats.org/officeDocument/2006/relationships">
  <dimension ref="A1:Z24"/>
  <sheetViews>
    <sheetView zoomScalePageLayoutView="0" workbookViewId="0" topLeftCell="A1">
      <selection activeCell="A1" sqref="A1:Y1"/>
    </sheetView>
  </sheetViews>
  <sheetFormatPr defaultColWidth="9.140625" defaultRowHeight="12.75"/>
  <cols>
    <col min="1" max="1" width="7.8515625" style="3" bestFit="1" customWidth="1"/>
    <col min="2" max="2" width="9.421875" style="3" bestFit="1" customWidth="1"/>
    <col min="3" max="3" width="24.57421875" style="3" bestFit="1" customWidth="1"/>
    <col min="4" max="4" width="8.7109375" style="3" bestFit="1" customWidth="1"/>
    <col min="5" max="5" width="7.421875" style="3" bestFit="1" customWidth="1"/>
    <col min="6" max="6" width="19.57421875" style="1" bestFit="1" customWidth="1"/>
    <col min="7" max="7" width="12.57421875" style="1" bestFit="1" customWidth="1"/>
    <col min="8" max="8" width="6.7109375" style="1" bestFit="1" customWidth="1"/>
    <col min="9" max="9" width="8.28125" style="1" bestFit="1" customWidth="1"/>
    <col min="10" max="10" width="6.8515625" style="1" bestFit="1" customWidth="1"/>
    <col min="11" max="11" width="13.57421875" style="1" bestFit="1" customWidth="1"/>
    <col min="12" max="12" width="7.421875" style="1" bestFit="1" customWidth="1"/>
    <col min="13" max="13" width="7.8515625" style="17" hidden="1" customWidth="1"/>
    <col min="14" max="14" width="7.421875" style="17" hidden="1" customWidth="1"/>
    <col min="15" max="15" width="6.140625" style="17" hidden="1" customWidth="1"/>
    <col min="16" max="16" width="9.57421875" style="1" hidden="1" customWidth="1"/>
    <col min="17" max="17" width="8.57421875" style="3" bestFit="1" customWidth="1"/>
    <col min="18" max="18" width="6.421875" style="3" bestFit="1" customWidth="1"/>
    <col min="19" max="21" width="7.57421875" style="3" hidden="1" customWidth="1"/>
    <col min="22" max="22" width="8.7109375" style="3" hidden="1" customWidth="1"/>
    <col min="23" max="23" width="7.57421875" style="116" hidden="1" customWidth="1"/>
    <col min="24" max="24" width="7.57421875" style="116" customWidth="1"/>
    <col min="25" max="25" width="8.7109375" style="3" bestFit="1" customWidth="1"/>
    <col min="26" max="26" width="7.8515625" style="3" bestFit="1" customWidth="1"/>
    <col min="27" max="16384" width="9.140625" style="3" customWidth="1"/>
  </cols>
  <sheetData>
    <row r="1" spans="1:25" ht="20.25">
      <c r="A1" s="140" t="s">
        <v>154</v>
      </c>
      <c r="B1" s="140"/>
      <c r="C1" s="140"/>
      <c r="D1" s="140"/>
      <c r="E1" s="140"/>
      <c r="F1" s="140"/>
      <c r="G1" s="140"/>
      <c r="H1" s="140"/>
      <c r="I1" s="140"/>
      <c r="J1" s="140"/>
      <c r="K1" s="140"/>
      <c r="L1" s="140"/>
      <c r="M1" s="140"/>
      <c r="N1" s="140"/>
      <c r="O1" s="140"/>
      <c r="P1" s="140"/>
      <c r="Q1" s="139"/>
      <c r="R1" s="139"/>
      <c r="S1" s="139"/>
      <c r="T1" s="139"/>
      <c r="U1" s="139"/>
      <c r="V1" s="139"/>
      <c r="W1" s="139"/>
      <c r="X1" s="139"/>
      <c r="Y1" s="139"/>
    </row>
    <row r="2" spans="1:26" ht="51">
      <c r="A2" s="11" t="s">
        <v>12</v>
      </c>
      <c r="B2" s="11" t="s">
        <v>13</v>
      </c>
      <c r="C2" s="11" t="s">
        <v>14</v>
      </c>
      <c r="D2" s="12" t="s">
        <v>15</v>
      </c>
      <c r="E2" s="13" t="s">
        <v>16</v>
      </c>
      <c r="F2" s="14" t="s">
        <v>174</v>
      </c>
      <c r="G2" s="15" t="s">
        <v>175</v>
      </c>
      <c r="H2" s="15" t="s">
        <v>176</v>
      </c>
      <c r="I2" s="15" t="s">
        <v>177</v>
      </c>
      <c r="J2" s="15" t="s">
        <v>178</v>
      </c>
      <c r="K2" s="15" t="s">
        <v>179</v>
      </c>
      <c r="L2" s="15" t="s">
        <v>93</v>
      </c>
      <c r="M2" s="36" t="s">
        <v>94</v>
      </c>
      <c r="N2" s="109" t="s">
        <v>385</v>
      </c>
      <c r="O2" s="106" t="s">
        <v>390</v>
      </c>
      <c r="P2" s="14" t="s">
        <v>18</v>
      </c>
      <c r="Q2" s="14" t="s">
        <v>56</v>
      </c>
      <c r="R2" s="12" t="s">
        <v>83</v>
      </c>
      <c r="S2" s="16" t="s">
        <v>91</v>
      </c>
      <c r="T2" s="103" t="s">
        <v>397</v>
      </c>
      <c r="U2" s="103" t="s">
        <v>386</v>
      </c>
      <c r="V2" s="27" t="s">
        <v>97</v>
      </c>
      <c r="W2" s="103" t="s">
        <v>404</v>
      </c>
      <c r="X2" s="103" t="s">
        <v>407</v>
      </c>
      <c r="Y2" s="103" t="s">
        <v>408</v>
      </c>
      <c r="Z2" s="11" t="s">
        <v>12</v>
      </c>
    </row>
    <row r="3" spans="1:26" ht="25.5">
      <c r="A3" s="5">
        <v>10000613</v>
      </c>
      <c r="B3" s="5" t="s">
        <v>19</v>
      </c>
      <c r="C3" s="4" t="s">
        <v>20</v>
      </c>
      <c r="D3" s="5" t="s">
        <v>149</v>
      </c>
      <c r="E3" s="3">
        <v>200</v>
      </c>
      <c r="F3" s="1" t="s">
        <v>105</v>
      </c>
      <c r="G3" s="1" t="s">
        <v>106</v>
      </c>
      <c r="H3" s="1">
        <v>20</v>
      </c>
      <c r="I3" s="1" t="s">
        <v>107</v>
      </c>
      <c r="J3" s="1" t="s">
        <v>108</v>
      </c>
      <c r="K3" s="1" t="s">
        <v>109</v>
      </c>
      <c r="L3" s="17">
        <v>98.4</v>
      </c>
      <c r="M3" s="17">
        <v>4.92</v>
      </c>
      <c r="N3" s="17">
        <v>83.6</v>
      </c>
      <c r="O3" s="17">
        <v>4.18</v>
      </c>
      <c r="P3" s="1">
        <v>50</v>
      </c>
      <c r="R3" s="3" t="s">
        <v>84</v>
      </c>
      <c r="S3" s="18">
        <f>M3-(M3*P3%)</f>
        <v>2.46</v>
      </c>
      <c r="T3" s="18">
        <f>N3-(N3*P3%)</f>
        <v>41.8</v>
      </c>
      <c r="U3" s="18">
        <f>O3-(O3*P3%)</f>
        <v>2.09</v>
      </c>
      <c r="V3" s="30">
        <f aca="true" t="shared" si="0" ref="V3:V11">S3*E3</f>
        <v>492</v>
      </c>
      <c r="W3" s="115">
        <v>1.73</v>
      </c>
      <c r="X3" s="123">
        <v>1.71</v>
      </c>
      <c r="Y3" s="104">
        <f>U3*E3</f>
        <v>418</v>
      </c>
      <c r="Z3" s="5">
        <v>10000613</v>
      </c>
    </row>
    <row r="4" spans="1:26" ht="25.5">
      <c r="A4" s="5">
        <v>10000614</v>
      </c>
      <c r="B4" s="5" t="s">
        <v>19</v>
      </c>
      <c r="C4" s="4" t="s">
        <v>21</v>
      </c>
      <c r="D4" s="5" t="s">
        <v>149</v>
      </c>
      <c r="E4" s="3">
        <v>180</v>
      </c>
      <c r="F4" s="1" t="s">
        <v>111</v>
      </c>
      <c r="G4" s="1" t="s">
        <v>106</v>
      </c>
      <c r="H4" s="1">
        <v>30</v>
      </c>
      <c r="I4" s="1" t="s">
        <v>107</v>
      </c>
      <c r="J4" s="1" t="s">
        <v>108</v>
      </c>
      <c r="K4" s="1" t="s">
        <v>110</v>
      </c>
      <c r="L4" s="17">
        <v>153.2</v>
      </c>
      <c r="M4" s="17">
        <v>5.11</v>
      </c>
      <c r="N4" s="17">
        <v>130.2</v>
      </c>
      <c r="O4" s="17">
        <v>4.34</v>
      </c>
      <c r="P4" s="1">
        <v>50</v>
      </c>
      <c r="R4" s="3" t="s">
        <v>84</v>
      </c>
      <c r="S4" s="18">
        <f aca="true" t="shared" si="1" ref="S4:S11">M4-(M4*P4%)</f>
        <v>2.555</v>
      </c>
      <c r="T4" s="18">
        <f aca="true" t="shared" si="2" ref="T4:T11">N4-(N4*P4%)</f>
        <v>65.1</v>
      </c>
      <c r="U4" s="18">
        <f aca="true" t="shared" si="3" ref="U4:U11">O4-(O4*P4%)</f>
        <v>2.17</v>
      </c>
      <c r="V4" s="30">
        <f t="shared" si="0"/>
        <v>459.90000000000003</v>
      </c>
      <c r="W4" s="115">
        <v>1.81</v>
      </c>
      <c r="X4" s="123">
        <v>1.76</v>
      </c>
      <c r="Y4" s="104">
        <f aca="true" t="shared" si="4" ref="Y4:Y11">U4*E4</f>
        <v>390.59999999999997</v>
      </c>
      <c r="Z4" s="5">
        <v>10000614</v>
      </c>
    </row>
    <row r="5" spans="1:26" ht="25.5">
      <c r="A5" s="5">
        <v>10126781</v>
      </c>
      <c r="B5" s="5" t="s">
        <v>23</v>
      </c>
      <c r="C5" s="4" t="s">
        <v>26</v>
      </c>
      <c r="D5" s="5" t="s">
        <v>149</v>
      </c>
      <c r="E5" s="3">
        <v>300</v>
      </c>
      <c r="F5" s="1" t="s">
        <v>117</v>
      </c>
      <c r="G5" s="1" t="s">
        <v>118</v>
      </c>
      <c r="H5" s="1">
        <v>20</v>
      </c>
      <c r="I5" s="1" t="s">
        <v>107</v>
      </c>
      <c r="J5" s="1" t="s">
        <v>108</v>
      </c>
      <c r="K5" s="1" t="s">
        <v>114</v>
      </c>
      <c r="L5" s="17">
        <v>103.2</v>
      </c>
      <c r="M5" s="17">
        <v>5.16</v>
      </c>
      <c r="N5" s="17">
        <v>90</v>
      </c>
      <c r="O5" s="17">
        <v>4.5</v>
      </c>
      <c r="P5" s="1">
        <v>50</v>
      </c>
      <c r="R5" s="3" t="s">
        <v>84</v>
      </c>
      <c r="S5" s="18">
        <f t="shared" si="1"/>
        <v>2.58</v>
      </c>
      <c r="T5" s="18">
        <f t="shared" si="2"/>
        <v>45</v>
      </c>
      <c r="U5" s="18">
        <f t="shared" si="3"/>
        <v>2.25</v>
      </c>
      <c r="V5" s="30">
        <f t="shared" si="0"/>
        <v>774</v>
      </c>
      <c r="W5" s="115">
        <v>1.91</v>
      </c>
      <c r="X5" s="123">
        <v>1.89</v>
      </c>
      <c r="Y5" s="104">
        <f t="shared" si="4"/>
        <v>675</v>
      </c>
      <c r="Z5" s="5">
        <v>10126781</v>
      </c>
    </row>
    <row r="6" spans="1:26" ht="25.5">
      <c r="A6" s="5">
        <v>10000616</v>
      </c>
      <c r="B6" s="5" t="s">
        <v>27</v>
      </c>
      <c r="C6" s="4" t="s">
        <v>28</v>
      </c>
      <c r="D6" s="5" t="s">
        <v>149</v>
      </c>
      <c r="E6" s="3">
        <v>90</v>
      </c>
      <c r="F6" s="1" t="s">
        <v>119</v>
      </c>
      <c r="G6" s="1" t="s">
        <v>120</v>
      </c>
      <c r="H6" s="1">
        <v>30</v>
      </c>
      <c r="I6" s="1" t="s">
        <v>107</v>
      </c>
      <c r="J6" s="1" t="s">
        <v>108</v>
      </c>
      <c r="K6" s="1" t="s">
        <v>121</v>
      </c>
      <c r="L6" s="17">
        <v>108.3</v>
      </c>
      <c r="M6" s="17">
        <v>3.61</v>
      </c>
      <c r="N6" s="17">
        <v>94.2</v>
      </c>
      <c r="O6" s="17">
        <v>3.14</v>
      </c>
      <c r="P6" s="1">
        <v>50</v>
      </c>
      <c r="R6" s="3" t="s">
        <v>84</v>
      </c>
      <c r="S6" s="18">
        <f t="shared" si="1"/>
        <v>1.805</v>
      </c>
      <c r="T6" s="18">
        <f t="shared" si="2"/>
        <v>47.1</v>
      </c>
      <c r="U6" s="18">
        <f t="shared" si="3"/>
        <v>1.57</v>
      </c>
      <c r="V6" s="30">
        <f t="shared" si="0"/>
        <v>162.45</v>
      </c>
      <c r="W6" s="115">
        <v>1.41</v>
      </c>
      <c r="X6" s="123">
        <v>1.41</v>
      </c>
      <c r="Y6" s="104">
        <f t="shared" si="4"/>
        <v>141.3</v>
      </c>
      <c r="Z6" s="5">
        <v>10000616</v>
      </c>
    </row>
    <row r="7" spans="1:26" ht="38.25">
      <c r="A7" s="5">
        <v>10000621</v>
      </c>
      <c r="B7" s="5" t="s">
        <v>31</v>
      </c>
      <c r="C7" s="4" t="s">
        <v>33</v>
      </c>
      <c r="D7" s="5" t="s">
        <v>149</v>
      </c>
      <c r="E7" s="3">
        <v>120</v>
      </c>
      <c r="F7" s="1" t="s">
        <v>139</v>
      </c>
      <c r="G7" s="1" t="s">
        <v>106</v>
      </c>
      <c r="H7" s="1">
        <v>30</v>
      </c>
      <c r="I7" s="1" t="s">
        <v>107</v>
      </c>
      <c r="J7" s="1" t="s">
        <v>108</v>
      </c>
      <c r="K7" s="1" t="s">
        <v>140</v>
      </c>
      <c r="L7" s="17">
        <v>150.8</v>
      </c>
      <c r="M7" s="17">
        <v>5.03</v>
      </c>
      <c r="N7" s="17">
        <v>117</v>
      </c>
      <c r="O7" s="17">
        <v>3.9</v>
      </c>
      <c r="P7" s="1">
        <v>50</v>
      </c>
      <c r="R7" s="3" t="s">
        <v>84</v>
      </c>
      <c r="S7" s="18">
        <f t="shared" si="1"/>
        <v>2.515</v>
      </c>
      <c r="T7" s="18">
        <f t="shared" si="2"/>
        <v>58.5</v>
      </c>
      <c r="U7" s="18">
        <f t="shared" si="3"/>
        <v>1.95</v>
      </c>
      <c r="V7" s="30">
        <f t="shared" si="0"/>
        <v>301.8</v>
      </c>
      <c r="W7" s="115">
        <v>1.85</v>
      </c>
      <c r="X7" s="123">
        <v>1.79</v>
      </c>
      <c r="Y7" s="104">
        <f t="shared" si="4"/>
        <v>234</v>
      </c>
      <c r="Z7" s="5">
        <v>10000621</v>
      </c>
    </row>
    <row r="8" spans="1:26" ht="25.5">
      <c r="A8" s="5">
        <v>10000622</v>
      </c>
      <c r="B8" s="5" t="s">
        <v>35</v>
      </c>
      <c r="C8" s="4" t="s">
        <v>36</v>
      </c>
      <c r="D8" s="5" t="s">
        <v>149</v>
      </c>
      <c r="E8" s="3">
        <v>150</v>
      </c>
      <c r="F8" s="1" t="s">
        <v>180</v>
      </c>
      <c r="G8" s="1" t="s">
        <v>181</v>
      </c>
      <c r="H8" s="1" t="s">
        <v>182</v>
      </c>
      <c r="I8" s="1" t="s">
        <v>107</v>
      </c>
      <c r="J8" s="1" t="s">
        <v>108</v>
      </c>
      <c r="K8" s="1" t="s">
        <v>183</v>
      </c>
      <c r="L8" s="17" t="s">
        <v>88</v>
      </c>
      <c r="M8" s="17">
        <v>5.02</v>
      </c>
      <c r="N8" s="17" t="s">
        <v>392</v>
      </c>
      <c r="O8" s="17">
        <v>4.1</v>
      </c>
      <c r="P8" s="1">
        <v>50</v>
      </c>
      <c r="R8" s="3" t="s">
        <v>84</v>
      </c>
      <c r="S8" s="18">
        <f t="shared" si="1"/>
        <v>2.51</v>
      </c>
      <c r="T8" s="18" t="e">
        <f t="shared" si="2"/>
        <v>#VALUE!</v>
      </c>
      <c r="U8" s="18">
        <f t="shared" si="3"/>
        <v>2.05</v>
      </c>
      <c r="V8" s="30">
        <f t="shared" si="0"/>
        <v>376.49999999999994</v>
      </c>
      <c r="W8" s="115">
        <v>1.84</v>
      </c>
      <c r="X8" s="123">
        <v>1.84</v>
      </c>
      <c r="Y8" s="104">
        <f t="shared" si="4"/>
        <v>307.5</v>
      </c>
      <c r="Z8" s="5">
        <v>10000622</v>
      </c>
    </row>
    <row r="9" spans="1:26" ht="25.5">
      <c r="A9" s="5">
        <v>10000625</v>
      </c>
      <c r="B9" s="5" t="s">
        <v>39</v>
      </c>
      <c r="C9" s="4" t="s">
        <v>40</v>
      </c>
      <c r="D9" s="5" t="s">
        <v>149</v>
      </c>
      <c r="E9" s="3">
        <v>120</v>
      </c>
      <c r="F9" s="1" t="s">
        <v>131</v>
      </c>
      <c r="G9" s="1" t="s">
        <v>106</v>
      </c>
      <c r="H9" s="1">
        <v>20</v>
      </c>
      <c r="I9" s="1" t="s">
        <v>107</v>
      </c>
      <c r="J9" s="1" t="s">
        <v>108</v>
      </c>
      <c r="K9" s="1" t="s">
        <v>123</v>
      </c>
      <c r="L9" s="17">
        <v>103.28</v>
      </c>
      <c r="M9" s="17">
        <v>5.16</v>
      </c>
      <c r="N9" s="17">
        <v>81.8</v>
      </c>
      <c r="O9" s="17">
        <v>4.09</v>
      </c>
      <c r="P9" s="1">
        <v>50</v>
      </c>
      <c r="R9" s="3" t="s">
        <v>84</v>
      </c>
      <c r="S9" s="18">
        <f t="shared" si="1"/>
        <v>2.58</v>
      </c>
      <c r="T9" s="18">
        <f t="shared" si="2"/>
        <v>40.9</v>
      </c>
      <c r="U9" s="18">
        <f t="shared" si="3"/>
        <v>2.045</v>
      </c>
      <c r="V9" s="30">
        <f t="shared" si="0"/>
        <v>309.6</v>
      </c>
      <c r="W9" s="115">
        <v>1.74</v>
      </c>
      <c r="X9" s="123">
        <v>1.71</v>
      </c>
      <c r="Y9" s="104">
        <f t="shared" si="4"/>
        <v>245.39999999999998</v>
      </c>
      <c r="Z9" s="5">
        <v>10000625</v>
      </c>
    </row>
    <row r="10" spans="1:26" ht="51">
      <c r="A10" s="5">
        <v>10126790</v>
      </c>
      <c r="B10" s="5" t="s">
        <v>43</v>
      </c>
      <c r="C10" s="4" t="s">
        <v>53</v>
      </c>
      <c r="D10" s="5" t="s">
        <v>149</v>
      </c>
      <c r="E10" s="3">
        <v>60</v>
      </c>
      <c r="F10" s="1" t="s">
        <v>135</v>
      </c>
      <c r="G10" s="1" t="s">
        <v>136</v>
      </c>
      <c r="H10" s="1">
        <v>10</v>
      </c>
      <c r="I10" s="1" t="s">
        <v>107</v>
      </c>
      <c r="J10" s="1" t="s">
        <v>108</v>
      </c>
      <c r="K10" s="1">
        <v>900</v>
      </c>
      <c r="L10" s="17">
        <v>32</v>
      </c>
      <c r="M10" s="17">
        <v>3.2</v>
      </c>
      <c r="N10" s="17">
        <v>31.2</v>
      </c>
      <c r="O10" s="17">
        <v>3.12</v>
      </c>
      <c r="P10" s="1">
        <v>50</v>
      </c>
      <c r="R10" s="3" t="s">
        <v>84</v>
      </c>
      <c r="S10" s="18">
        <f t="shared" si="1"/>
        <v>1.6</v>
      </c>
      <c r="T10" s="18">
        <f t="shared" si="2"/>
        <v>15.6</v>
      </c>
      <c r="U10" s="18">
        <f t="shared" si="3"/>
        <v>1.56</v>
      </c>
      <c r="V10" s="30">
        <f t="shared" si="0"/>
        <v>96</v>
      </c>
      <c r="W10" s="115">
        <v>1.59</v>
      </c>
      <c r="X10" s="123">
        <v>1.59</v>
      </c>
      <c r="Y10" s="104">
        <f t="shared" si="4"/>
        <v>93.60000000000001</v>
      </c>
      <c r="Z10" s="5">
        <v>10126790</v>
      </c>
    </row>
    <row r="11" spans="1:26" ht="38.25">
      <c r="A11" s="5">
        <v>10126791</v>
      </c>
      <c r="B11" s="5" t="s">
        <v>43</v>
      </c>
      <c r="C11" s="4" t="s">
        <v>54</v>
      </c>
      <c r="D11" s="5" t="s">
        <v>149</v>
      </c>
      <c r="E11" s="3">
        <v>540</v>
      </c>
      <c r="F11" s="1" t="s">
        <v>150</v>
      </c>
      <c r="G11" s="1" t="s">
        <v>136</v>
      </c>
      <c r="H11" s="1">
        <v>30</v>
      </c>
      <c r="I11" s="1" t="s">
        <v>107</v>
      </c>
      <c r="J11" s="1" t="s">
        <v>108</v>
      </c>
      <c r="K11" s="1" t="s">
        <v>151</v>
      </c>
      <c r="L11" s="17">
        <v>34.5</v>
      </c>
      <c r="M11" s="17">
        <v>1.15</v>
      </c>
      <c r="N11" s="17">
        <v>30</v>
      </c>
      <c r="O11" s="17">
        <v>1</v>
      </c>
      <c r="P11" s="1">
        <v>50</v>
      </c>
      <c r="R11" s="3" t="s">
        <v>84</v>
      </c>
      <c r="S11" s="18">
        <f t="shared" si="1"/>
        <v>0.575</v>
      </c>
      <c r="T11" s="18">
        <f t="shared" si="2"/>
        <v>15</v>
      </c>
      <c r="U11" s="18">
        <f t="shared" si="3"/>
        <v>0.5</v>
      </c>
      <c r="V11" s="30">
        <f t="shared" si="0"/>
        <v>310.5</v>
      </c>
      <c r="W11" s="115">
        <v>0.47</v>
      </c>
      <c r="X11" s="123">
        <v>0.47</v>
      </c>
      <c r="Y11" s="104">
        <f t="shared" si="4"/>
        <v>270</v>
      </c>
      <c r="Z11" s="5">
        <v>10126791</v>
      </c>
    </row>
    <row r="12" spans="22:25" ht="12.75">
      <c r="V12" s="28">
        <f>SUM(V3:V11)</f>
        <v>3282.75</v>
      </c>
      <c r="W12" s="117"/>
      <c r="X12" s="117"/>
      <c r="Y12" s="28">
        <f>SUM(Y3:Y11)</f>
        <v>2775.3999999999996</v>
      </c>
    </row>
    <row r="13" spans="1:25" ht="20.25">
      <c r="A13" s="140" t="s">
        <v>154</v>
      </c>
      <c r="B13" s="140"/>
      <c r="C13" s="140"/>
      <c r="D13" s="140"/>
      <c r="E13" s="140"/>
      <c r="F13" s="140"/>
      <c r="G13" s="140"/>
      <c r="H13" s="140"/>
      <c r="I13" s="140"/>
      <c r="J13" s="140"/>
      <c r="K13" s="140"/>
      <c r="L13" s="140"/>
      <c r="M13" s="140"/>
      <c r="N13" s="140"/>
      <c r="O13" s="140"/>
      <c r="P13" s="140"/>
      <c r="Q13" s="147"/>
      <c r="R13" s="147"/>
      <c r="S13" s="147"/>
      <c r="T13" s="147"/>
      <c r="U13" s="147"/>
      <c r="V13" s="147"/>
      <c r="W13" s="147"/>
      <c r="X13" s="147"/>
      <c r="Y13" s="147"/>
    </row>
    <row r="14" spans="1:26" ht="51">
      <c r="A14" s="11" t="s">
        <v>12</v>
      </c>
      <c r="B14" s="11" t="s">
        <v>13</v>
      </c>
      <c r="C14" s="11" t="s">
        <v>14</v>
      </c>
      <c r="D14" s="12" t="s">
        <v>15</v>
      </c>
      <c r="E14" s="13" t="s">
        <v>16</v>
      </c>
      <c r="F14" s="14" t="s">
        <v>174</v>
      </c>
      <c r="G14" s="15" t="s">
        <v>175</v>
      </c>
      <c r="H14" s="15" t="s">
        <v>176</v>
      </c>
      <c r="I14" s="15" t="s">
        <v>177</v>
      </c>
      <c r="J14" s="15" t="s">
        <v>178</v>
      </c>
      <c r="K14" s="15" t="s">
        <v>179</v>
      </c>
      <c r="L14" s="15" t="s">
        <v>89</v>
      </c>
      <c r="M14" s="36" t="s">
        <v>17</v>
      </c>
      <c r="N14" s="109" t="s">
        <v>385</v>
      </c>
      <c r="O14" s="106" t="s">
        <v>390</v>
      </c>
      <c r="P14" s="14" t="s">
        <v>18</v>
      </c>
      <c r="Q14" s="14" t="s">
        <v>56</v>
      </c>
      <c r="R14" s="12" t="s">
        <v>83</v>
      </c>
      <c r="S14" s="16" t="s">
        <v>91</v>
      </c>
      <c r="T14" s="103" t="s">
        <v>397</v>
      </c>
      <c r="U14" s="103" t="s">
        <v>386</v>
      </c>
      <c r="V14" s="27" t="s">
        <v>98</v>
      </c>
      <c r="W14" s="103" t="s">
        <v>404</v>
      </c>
      <c r="X14" s="103" t="s">
        <v>404</v>
      </c>
      <c r="Y14" s="103" t="s">
        <v>403</v>
      </c>
      <c r="Z14" s="11" t="s">
        <v>12</v>
      </c>
    </row>
    <row r="15" spans="1:26" ht="38.25">
      <c r="A15" s="5">
        <v>10000613</v>
      </c>
      <c r="B15" s="5" t="s">
        <v>19</v>
      </c>
      <c r="C15" s="4" t="s">
        <v>20</v>
      </c>
      <c r="D15" s="5" t="s">
        <v>149</v>
      </c>
      <c r="E15" s="2">
        <v>200</v>
      </c>
      <c r="F15" s="4" t="s">
        <v>20</v>
      </c>
      <c r="G15" s="1" t="s">
        <v>57</v>
      </c>
      <c r="H15" s="10" t="s">
        <v>58</v>
      </c>
      <c r="I15" s="1" t="s">
        <v>107</v>
      </c>
      <c r="K15" s="1">
        <v>320</v>
      </c>
      <c r="L15" s="1" t="s">
        <v>88</v>
      </c>
      <c r="M15" s="17">
        <v>3.65</v>
      </c>
      <c r="N15" s="1" t="s">
        <v>88</v>
      </c>
      <c r="O15" s="17">
        <v>3.12</v>
      </c>
      <c r="P15" s="7">
        <v>0.34</v>
      </c>
      <c r="Q15" s="3">
        <v>3340817</v>
      </c>
      <c r="R15" s="3" t="s">
        <v>85</v>
      </c>
      <c r="S15" s="18">
        <f>M15-(M15*P15)</f>
        <v>2.409</v>
      </c>
      <c r="T15" s="1" t="s">
        <v>88</v>
      </c>
      <c r="U15" s="18">
        <f>O15-(O15*P15)</f>
        <v>2.0591999999999997</v>
      </c>
      <c r="V15" s="30">
        <f aca="true" t="shared" si="5" ref="V15:V22">S15*E15</f>
        <v>481.79999999999995</v>
      </c>
      <c r="W15" s="115">
        <v>1.75</v>
      </c>
      <c r="X15" s="123">
        <v>1.75</v>
      </c>
      <c r="Y15" s="104">
        <f>X15*E15</f>
        <v>350</v>
      </c>
      <c r="Z15" s="5">
        <v>10000613</v>
      </c>
    </row>
    <row r="16" spans="1:26" ht="38.25">
      <c r="A16" s="5">
        <v>10000614</v>
      </c>
      <c r="B16" s="5" t="s">
        <v>19</v>
      </c>
      <c r="C16" s="4" t="s">
        <v>21</v>
      </c>
      <c r="D16" s="5" t="s">
        <v>149</v>
      </c>
      <c r="E16" s="3">
        <v>180</v>
      </c>
      <c r="F16" s="4" t="s">
        <v>21</v>
      </c>
      <c r="G16" s="1" t="s">
        <v>57</v>
      </c>
      <c r="H16" s="10" t="s">
        <v>64</v>
      </c>
      <c r="I16" s="1" t="s">
        <v>107</v>
      </c>
      <c r="K16" s="1">
        <v>480</v>
      </c>
      <c r="L16" s="1" t="s">
        <v>88</v>
      </c>
      <c r="M16" s="17">
        <v>3.22</v>
      </c>
      <c r="N16" s="1" t="s">
        <v>88</v>
      </c>
      <c r="O16" s="17">
        <v>2.85</v>
      </c>
      <c r="P16" s="7">
        <v>0.25</v>
      </c>
      <c r="Q16" s="3">
        <v>3340825</v>
      </c>
      <c r="R16" s="3" t="s">
        <v>85</v>
      </c>
      <c r="S16" s="18">
        <f aca="true" t="shared" si="6" ref="S16:S22">M16-(M16*P16)</f>
        <v>2.415</v>
      </c>
      <c r="T16" s="1" t="s">
        <v>88</v>
      </c>
      <c r="U16" s="18">
        <f aca="true" t="shared" si="7" ref="U16:U22">O16-(O16*P16)</f>
        <v>2.1375</v>
      </c>
      <c r="V16" s="30">
        <f t="shared" si="5"/>
        <v>434.7</v>
      </c>
      <c r="W16" s="115">
        <v>1.82</v>
      </c>
      <c r="X16" s="123">
        <v>1.82</v>
      </c>
      <c r="Y16" s="104">
        <f aca="true" t="shared" si="8" ref="Y16:Y22">X16*E16</f>
        <v>327.6</v>
      </c>
      <c r="Z16" s="5">
        <v>10000614</v>
      </c>
    </row>
    <row r="17" spans="1:26" ht="25.5">
      <c r="A17" s="5">
        <v>10126781</v>
      </c>
      <c r="B17" s="5" t="s">
        <v>23</v>
      </c>
      <c r="C17" s="4" t="s">
        <v>26</v>
      </c>
      <c r="D17" s="5" t="s">
        <v>149</v>
      </c>
      <c r="E17" s="3">
        <v>300</v>
      </c>
      <c r="F17" s="1" t="s">
        <v>66</v>
      </c>
      <c r="G17" s="1" t="s">
        <v>67</v>
      </c>
      <c r="H17" s="10" t="s">
        <v>58</v>
      </c>
      <c r="I17" s="1" t="s">
        <v>107</v>
      </c>
      <c r="K17" s="1">
        <v>320</v>
      </c>
      <c r="L17" s="1" t="s">
        <v>88</v>
      </c>
      <c r="M17" s="17">
        <v>3.66</v>
      </c>
      <c r="N17" s="1" t="s">
        <v>88</v>
      </c>
      <c r="O17" s="17">
        <v>3.1</v>
      </c>
      <c r="P17" s="7">
        <v>0.3</v>
      </c>
      <c r="Q17" s="3">
        <v>5332630</v>
      </c>
      <c r="R17" s="3" t="s">
        <v>85</v>
      </c>
      <c r="S17" s="18">
        <f t="shared" si="6"/>
        <v>2.5620000000000003</v>
      </c>
      <c r="T17" s="1" t="s">
        <v>88</v>
      </c>
      <c r="U17" s="18">
        <f t="shared" si="7"/>
        <v>2.17</v>
      </c>
      <c r="V17" s="30">
        <f t="shared" si="5"/>
        <v>768.6000000000001</v>
      </c>
      <c r="W17" s="115">
        <v>1.93</v>
      </c>
      <c r="X17" s="123">
        <v>1.93</v>
      </c>
      <c r="Y17" s="104">
        <f t="shared" si="8"/>
        <v>579</v>
      </c>
      <c r="Z17" s="5">
        <v>10126781</v>
      </c>
    </row>
    <row r="18" spans="1:26" ht="25.5">
      <c r="A18" s="5">
        <v>10000616</v>
      </c>
      <c r="B18" s="5" t="s">
        <v>27</v>
      </c>
      <c r="C18" s="4" t="s">
        <v>28</v>
      </c>
      <c r="D18" s="5" t="s">
        <v>149</v>
      </c>
      <c r="E18" s="3">
        <v>90</v>
      </c>
      <c r="F18" s="1" t="s">
        <v>63</v>
      </c>
      <c r="G18" s="1" t="s">
        <v>57</v>
      </c>
      <c r="H18" s="10" t="s">
        <v>64</v>
      </c>
      <c r="I18" s="1" t="s">
        <v>107</v>
      </c>
      <c r="K18" s="1">
        <v>480</v>
      </c>
      <c r="L18" s="1" t="s">
        <v>88</v>
      </c>
      <c r="M18" s="17">
        <v>2.44</v>
      </c>
      <c r="N18" s="1" t="s">
        <v>88</v>
      </c>
      <c r="O18" s="17">
        <v>2.25</v>
      </c>
      <c r="P18" s="7">
        <v>0.32</v>
      </c>
      <c r="Q18" s="3">
        <v>8340861</v>
      </c>
      <c r="R18" s="3" t="s">
        <v>85</v>
      </c>
      <c r="S18" s="18">
        <f t="shared" si="6"/>
        <v>1.6591999999999998</v>
      </c>
      <c r="T18" s="1" t="s">
        <v>88</v>
      </c>
      <c r="U18" s="18">
        <f t="shared" si="7"/>
        <v>1.53</v>
      </c>
      <c r="V18" s="30">
        <f t="shared" si="5"/>
        <v>149.32799999999997</v>
      </c>
      <c r="W18" s="115">
        <v>1.42</v>
      </c>
      <c r="X18" s="123">
        <v>1.42</v>
      </c>
      <c r="Y18" s="104">
        <f t="shared" si="8"/>
        <v>127.8</v>
      </c>
      <c r="Z18" s="5">
        <v>10000616</v>
      </c>
    </row>
    <row r="19" spans="1:26" ht="38.25">
      <c r="A19" s="5">
        <v>10000621</v>
      </c>
      <c r="B19" s="5" t="s">
        <v>31</v>
      </c>
      <c r="C19" s="4" t="s">
        <v>33</v>
      </c>
      <c r="D19" s="5" t="s">
        <v>149</v>
      </c>
      <c r="E19" s="3">
        <v>120</v>
      </c>
      <c r="F19" s="4" t="s">
        <v>75</v>
      </c>
      <c r="G19" s="1" t="s">
        <v>57</v>
      </c>
      <c r="H19" s="1" t="s">
        <v>76</v>
      </c>
      <c r="I19" s="1" t="s">
        <v>107</v>
      </c>
      <c r="K19" s="1">
        <v>160</v>
      </c>
      <c r="L19" s="1" t="s">
        <v>88</v>
      </c>
      <c r="M19" s="17">
        <v>4.18</v>
      </c>
      <c r="N19" s="1" t="s">
        <v>88</v>
      </c>
      <c r="O19" s="17">
        <v>2.85</v>
      </c>
      <c r="P19" s="7">
        <v>0.34</v>
      </c>
      <c r="Q19" s="3">
        <v>775833</v>
      </c>
      <c r="R19" s="3" t="s">
        <v>85</v>
      </c>
      <c r="S19" s="18">
        <f t="shared" si="6"/>
        <v>2.7588</v>
      </c>
      <c r="T19" s="1" t="s">
        <v>88</v>
      </c>
      <c r="U19" s="18">
        <f t="shared" si="7"/>
        <v>1.881</v>
      </c>
      <c r="V19" s="30">
        <f t="shared" si="5"/>
        <v>331.056</v>
      </c>
      <c r="W19" s="115">
        <v>1.89</v>
      </c>
      <c r="X19" s="123">
        <v>1.89</v>
      </c>
      <c r="Y19" s="104">
        <f t="shared" si="8"/>
        <v>226.79999999999998</v>
      </c>
      <c r="Z19" s="5">
        <v>10000621</v>
      </c>
    </row>
    <row r="20" spans="1:26" ht="25.5">
      <c r="A20" s="5">
        <v>10000622</v>
      </c>
      <c r="B20" s="5" t="s">
        <v>35</v>
      </c>
      <c r="C20" s="4" t="s">
        <v>36</v>
      </c>
      <c r="D20" s="5" t="s">
        <v>149</v>
      </c>
      <c r="E20" s="3">
        <v>150</v>
      </c>
      <c r="F20" s="1" t="s">
        <v>77</v>
      </c>
      <c r="G20" s="1" t="s">
        <v>70</v>
      </c>
      <c r="H20" s="1" t="s">
        <v>78</v>
      </c>
      <c r="I20" s="1" t="s">
        <v>107</v>
      </c>
      <c r="K20" s="1" t="s">
        <v>79</v>
      </c>
      <c r="L20" s="1" t="s">
        <v>88</v>
      </c>
      <c r="M20" s="17">
        <v>3.29</v>
      </c>
      <c r="N20" s="1" t="s">
        <v>88</v>
      </c>
      <c r="O20" s="17">
        <v>2.72</v>
      </c>
      <c r="P20" s="7">
        <v>0.26</v>
      </c>
      <c r="Q20" s="3">
        <v>7382500</v>
      </c>
      <c r="R20" s="3" t="s">
        <v>85</v>
      </c>
      <c r="S20" s="18">
        <f t="shared" si="6"/>
        <v>2.4346</v>
      </c>
      <c r="T20" s="1" t="s">
        <v>88</v>
      </c>
      <c r="U20" s="18">
        <f t="shared" si="7"/>
        <v>2.0128000000000004</v>
      </c>
      <c r="V20" s="30">
        <f t="shared" si="5"/>
        <v>365.19</v>
      </c>
      <c r="W20" s="115">
        <v>2.03</v>
      </c>
      <c r="X20" s="123">
        <v>2.03</v>
      </c>
      <c r="Y20" s="104">
        <f t="shared" si="8"/>
        <v>304.49999999999994</v>
      </c>
      <c r="Z20" s="5">
        <v>10000622</v>
      </c>
    </row>
    <row r="21" spans="1:26" ht="25.5">
      <c r="A21" s="5">
        <v>10000625</v>
      </c>
      <c r="B21" s="5" t="s">
        <v>39</v>
      </c>
      <c r="C21" s="4" t="s">
        <v>40</v>
      </c>
      <c r="D21" s="5" t="s">
        <v>149</v>
      </c>
      <c r="E21" s="3">
        <v>120</v>
      </c>
      <c r="F21" s="4" t="s">
        <v>40</v>
      </c>
      <c r="G21" s="1" t="s">
        <v>57</v>
      </c>
      <c r="H21" s="10" t="s">
        <v>58</v>
      </c>
      <c r="I21" s="1" t="s">
        <v>107</v>
      </c>
      <c r="K21" s="1">
        <v>320</v>
      </c>
      <c r="L21" s="1" t="s">
        <v>88</v>
      </c>
      <c r="M21" s="17">
        <v>3.6</v>
      </c>
      <c r="N21" s="1" t="s">
        <v>88</v>
      </c>
      <c r="O21" s="17">
        <v>2.7</v>
      </c>
      <c r="P21" s="7">
        <v>0.27</v>
      </c>
      <c r="Q21" s="3">
        <v>750299</v>
      </c>
      <c r="R21" s="3" t="s">
        <v>85</v>
      </c>
      <c r="S21" s="18">
        <f t="shared" si="6"/>
        <v>2.628</v>
      </c>
      <c r="T21" s="1" t="s">
        <v>88</v>
      </c>
      <c r="U21" s="18">
        <f t="shared" si="7"/>
        <v>1.971</v>
      </c>
      <c r="V21" s="30">
        <f t="shared" si="5"/>
        <v>315.36</v>
      </c>
      <c r="W21" s="115">
        <v>1.75</v>
      </c>
      <c r="X21" s="123">
        <v>1.75</v>
      </c>
      <c r="Y21" s="104">
        <f t="shared" si="8"/>
        <v>210</v>
      </c>
      <c r="Z21" s="5">
        <v>10000625</v>
      </c>
    </row>
    <row r="22" spans="1:26" ht="51">
      <c r="A22" s="5">
        <v>10126790</v>
      </c>
      <c r="B22" s="5" t="s">
        <v>43</v>
      </c>
      <c r="C22" s="4" t="s">
        <v>53</v>
      </c>
      <c r="D22" s="5" t="s">
        <v>149</v>
      </c>
      <c r="E22" s="3">
        <v>60</v>
      </c>
      <c r="F22" s="1" t="s">
        <v>74</v>
      </c>
      <c r="G22" s="1" t="s">
        <v>57</v>
      </c>
      <c r="H22" s="1">
        <v>10</v>
      </c>
      <c r="I22" s="1" t="s">
        <v>107</v>
      </c>
      <c r="K22" s="1">
        <v>900</v>
      </c>
      <c r="L22" s="1" t="s">
        <v>88</v>
      </c>
      <c r="M22" s="17">
        <v>2.39</v>
      </c>
      <c r="N22" s="1" t="s">
        <v>88</v>
      </c>
      <c r="O22" s="17">
        <v>2.39</v>
      </c>
      <c r="P22" s="9">
        <v>0.33</v>
      </c>
      <c r="Q22" s="3">
        <v>703512</v>
      </c>
      <c r="R22" s="3" t="s">
        <v>85</v>
      </c>
      <c r="S22" s="18">
        <f t="shared" si="6"/>
        <v>1.6013000000000002</v>
      </c>
      <c r="T22" s="1" t="s">
        <v>88</v>
      </c>
      <c r="U22" s="18">
        <f t="shared" si="7"/>
        <v>1.6013000000000002</v>
      </c>
      <c r="V22" s="30">
        <f t="shared" si="5"/>
        <v>96.078</v>
      </c>
      <c r="W22" s="115">
        <v>1.6013000000000002</v>
      </c>
      <c r="X22" s="123">
        <v>1.6013000000000002</v>
      </c>
      <c r="Y22" s="104">
        <f t="shared" si="8"/>
        <v>96.078</v>
      </c>
      <c r="Z22" s="5">
        <v>10126790</v>
      </c>
    </row>
    <row r="23" spans="1:26" ht="38.25">
      <c r="A23" s="37">
        <v>10126791</v>
      </c>
      <c r="B23" s="37" t="s">
        <v>43</v>
      </c>
      <c r="C23" s="38" t="s">
        <v>54</v>
      </c>
      <c r="D23" s="37" t="s">
        <v>149</v>
      </c>
      <c r="E23" s="39">
        <v>540</v>
      </c>
      <c r="F23" s="41"/>
      <c r="G23" s="41"/>
      <c r="H23" s="41"/>
      <c r="I23" s="41"/>
      <c r="J23" s="41"/>
      <c r="K23" s="41"/>
      <c r="L23" s="41"/>
      <c r="M23" s="42" t="s">
        <v>96</v>
      </c>
      <c r="N23" s="41"/>
      <c r="O23" s="42" t="s">
        <v>96</v>
      </c>
      <c r="P23" s="41"/>
      <c r="Q23" s="39"/>
      <c r="R23" s="39"/>
      <c r="S23" s="39" t="s">
        <v>96</v>
      </c>
      <c r="T23" s="41"/>
      <c r="U23" s="39" t="s">
        <v>96</v>
      </c>
      <c r="V23" s="39" t="s">
        <v>96</v>
      </c>
      <c r="W23" s="39" t="s">
        <v>96</v>
      </c>
      <c r="X23" s="124" t="s">
        <v>96</v>
      </c>
      <c r="Y23" s="104"/>
      <c r="Z23" s="37">
        <v>10126791</v>
      </c>
    </row>
    <row r="24" spans="22:25" ht="12.75">
      <c r="V24" s="28">
        <f>SUM(V15:V23)</f>
        <v>2942.112</v>
      </c>
      <c r="W24" s="117"/>
      <c r="X24" s="117"/>
      <c r="Y24" s="128">
        <f>SUM(Y15:Y23)</f>
        <v>2221.778</v>
      </c>
    </row>
  </sheetData>
  <sheetProtection/>
  <mergeCells count="2">
    <mergeCell ref="A1:Y1"/>
    <mergeCell ref="A13:Y13"/>
  </mergeCells>
  <printOptions gridLines="1" horizontalCentered="1"/>
  <pageMargins left="0.21" right="0.25" top="0.5" bottom="0.47" header="0.21" footer="0.19"/>
  <pageSetup horizontalDpi="600" verticalDpi="600" orientation="landscape" paperSize="5" r:id="rId1"/>
  <headerFooter alignWithMargins="0">
    <oddFooter>&amp;CPage &amp;P of &amp;N</oddFooter>
  </headerFooter>
</worksheet>
</file>

<file path=xl/worksheets/sheet13.xml><?xml version="1.0" encoding="utf-8"?>
<worksheet xmlns="http://schemas.openxmlformats.org/spreadsheetml/2006/main" xmlns:r="http://schemas.openxmlformats.org/officeDocument/2006/relationships">
  <dimension ref="A1:Z18"/>
  <sheetViews>
    <sheetView zoomScalePageLayoutView="0" workbookViewId="0" topLeftCell="A1">
      <selection activeCell="AB4" sqref="AB4"/>
    </sheetView>
  </sheetViews>
  <sheetFormatPr defaultColWidth="9.140625" defaultRowHeight="12.75"/>
  <cols>
    <col min="1" max="1" width="7.8515625" style="3" bestFit="1" customWidth="1"/>
    <col min="2" max="2" width="9.421875" style="3" bestFit="1" customWidth="1"/>
    <col min="3" max="3" width="22.8515625" style="3" customWidth="1"/>
    <col min="4" max="4" width="8.7109375" style="3" bestFit="1" customWidth="1"/>
    <col min="5" max="5" width="7.421875" style="3" bestFit="1" customWidth="1"/>
    <col min="6" max="6" width="25.140625" style="1" bestFit="1" customWidth="1"/>
    <col min="7" max="7" width="12.00390625" style="1" bestFit="1" customWidth="1"/>
    <col min="8" max="8" width="7.00390625" style="1" bestFit="1" customWidth="1"/>
    <col min="9" max="9" width="8.28125" style="1" bestFit="1" customWidth="1"/>
    <col min="10" max="10" width="6.8515625" style="1" bestFit="1" customWidth="1"/>
    <col min="11" max="11" width="11.421875" style="1" bestFit="1" customWidth="1"/>
    <col min="12" max="12" width="11.28125" style="1" hidden="1" customWidth="1"/>
    <col min="13" max="13" width="10.140625" style="1" hidden="1" customWidth="1"/>
    <col min="14" max="14" width="7.140625" style="1" hidden="1" customWidth="1"/>
    <col min="15" max="15" width="7.421875" style="1" hidden="1" customWidth="1"/>
    <col min="16" max="16" width="7.8515625" style="1" hidden="1" customWidth="1"/>
    <col min="17" max="17" width="8.57421875" style="3" bestFit="1" customWidth="1"/>
    <col min="18" max="18" width="7.8515625" style="3" bestFit="1" customWidth="1"/>
    <col min="19" max="21" width="7.57421875" style="3" hidden="1" customWidth="1"/>
    <col min="22" max="22" width="9.57421875" style="3" hidden="1" customWidth="1"/>
    <col min="23" max="23" width="9.57421875" style="116" hidden="1" customWidth="1"/>
    <col min="24" max="24" width="9.57421875" style="116" customWidth="1"/>
    <col min="25" max="25" width="9.57421875" style="3" bestFit="1" customWidth="1"/>
    <col min="26" max="26" width="7.8515625" style="3" bestFit="1" customWidth="1"/>
    <col min="27" max="16384" width="9.140625" style="3" customWidth="1"/>
  </cols>
  <sheetData>
    <row r="1" spans="1:25" ht="20.25">
      <c r="A1" s="140" t="s">
        <v>161</v>
      </c>
      <c r="B1" s="140"/>
      <c r="C1" s="140"/>
      <c r="D1" s="140"/>
      <c r="E1" s="140"/>
      <c r="F1" s="140"/>
      <c r="G1" s="140"/>
      <c r="H1" s="140"/>
      <c r="I1" s="140"/>
      <c r="J1" s="140"/>
      <c r="K1" s="140"/>
      <c r="L1" s="140"/>
      <c r="M1" s="140"/>
      <c r="N1" s="140"/>
      <c r="O1" s="140"/>
      <c r="P1" s="140"/>
      <c r="Q1" s="147"/>
      <c r="R1" s="147"/>
      <c r="S1" s="147"/>
      <c r="T1" s="147"/>
      <c r="U1" s="147"/>
      <c r="V1" s="147"/>
      <c r="W1" s="147"/>
      <c r="X1" s="147"/>
      <c r="Y1" s="147"/>
    </row>
    <row r="2" spans="1:26" ht="51">
      <c r="A2" s="11" t="s">
        <v>12</v>
      </c>
      <c r="B2" s="11" t="s">
        <v>13</v>
      </c>
      <c r="C2" s="11" t="s">
        <v>14</v>
      </c>
      <c r="D2" s="12" t="s">
        <v>15</v>
      </c>
      <c r="E2" s="13" t="s">
        <v>16</v>
      </c>
      <c r="F2" s="14" t="s">
        <v>174</v>
      </c>
      <c r="G2" s="15" t="s">
        <v>175</v>
      </c>
      <c r="H2" s="15" t="s">
        <v>176</v>
      </c>
      <c r="I2" s="15" t="s">
        <v>177</v>
      </c>
      <c r="J2" s="15" t="s">
        <v>178</v>
      </c>
      <c r="K2" s="15" t="s">
        <v>179</v>
      </c>
      <c r="L2" s="14" t="s">
        <v>17</v>
      </c>
      <c r="M2" s="14" t="s">
        <v>94</v>
      </c>
      <c r="N2" s="109" t="s">
        <v>391</v>
      </c>
      <c r="O2" s="109" t="s">
        <v>384</v>
      </c>
      <c r="P2" s="14" t="s">
        <v>18</v>
      </c>
      <c r="Q2" s="14" t="s">
        <v>56</v>
      </c>
      <c r="R2" s="12" t="s">
        <v>83</v>
      </c>
      <c r="S2" s="16" t="s">
        <v>91</v>
      </c>
      <c r="T2" s="103" t="s">
        <v>397</v>
      </c>
      <c r="U2" s="103" t="s">
        <v>386</v>
      </c>
      <c r="V2" s="27" t="s">
        <v>97</v>
      </c>
      <c r="W2" s="103" t="s">
        <v>404</v>
      </c>
      <c r="X2" s="103" t="s">
        <v>407</v>
      </c>
      <c r="Y2" s="103" t="s">
        <v>408</v>
      </c>
      <c r="Z2" s="11" t="s">
        <v>12</v>
      </c>
    </row>
    <row r="3" spans="1:26" ht="25.5">
      <c r="A3" s="5">
        <v>10000613</v>
      </c>
      <c r="B3" s="5" t="s">
        <v>19</v>
      </c>
      <c r="C3" s="4" t="s">
        <v>20</v>
      </c>
      <c r="D3" s="5" t="s">
        <v>149</v>
      </c>
      <c r="E3" s="3">
        <v>5200</v>
      </c>
      <c r="F3" s="1" t="s">
        <v>105</v>
      </c>
      <c r="G3" s="1" t="s">
        <v>106</v>
      </c>
      <c r="H3" s="1">
        <v>20</v>
      </c>
      <c r="I3" s="1" t="s">
        <v>107</v>
      </c>
      <c r="J3" s="1" t="s">
        <v>108</v>
      </c>
      <c r="K3" s="1" t="s">
        <v>109</v>
      </c>
      <c r="L3" s="17">
        <v>98.4</v>
      </c>
      <c r="M3" s="17">
        <v>4.92</v>
      </c>
      <c r="N3" s="17">
        <v>83.6</v>
      </c>
      <c r="O3" s="17">
        <v>4.18</v>
      </c>
      <c r="P3" s="1">
        <v>50</v>
      </c>
      <c r="R3" s="3" t="s">
        <v>84</v>
      </c>
      <c r="S3" s="18">
        <f aca="true" t="shared" si="0" ref="S3:S8">M3-(M3*P3%)</f>
        <v>2.46</v>
      </c>
      <c r="T3" s="18">
        <f aca="true" t="shared" si="1" ref="T3:T8">N3-(N3*P3%)</f>
        <v>41.8</v>
      </c>
      <c r="U3" s="18">
        <f aca="true" t="shared" si="2" ref="U3:U8">O3-(O3*P3%)</f>
        <v>2.09</v>
      </c>
      <c r="V3" s="30">
        <f aca="true" t="shared" si="3" ref="V3:V8">S3*E3</f>
        <v>12792</v>
      </c>
      <c r="W3" s="115">
        <v>1.73</v>
      </c>
      <c r="X3" s="123">
        <v>1.71</v>
      </c>
      <c r="Y3" s="104">
        <f aca="true" t="shared" si="4" ref="Y3:Y8">X3*E3</f>
        <v>8892</v>
      </c>
      <c r="Z3" s="5">
        <v>10000613</v>
      </c>
    </row>
    <row r="4" spans="1:26" ht="25.5">
      <c r="A4" s="5">
        <v>10126606</v>
      </c>
      <c r="B4" s="5" t="s">
        <v>19</v>
      </c>
      <c r="C4" s="4" t="s">
        <v>22</v>
      </c>
      <c r="D4" s="5" t="s">
        <v>149</v>
      </c>
      <c r="E4" s="3">
        <v>20000</v>
      </c>
      <c r="F4" s="1" t="s">
        <v>112</v>
      </c>
      <c r="G4" s="1" t="s">
        <v>113</v>
      </c>
      <c r="H4" s="1">
        <v>20</v>
      </c>
      <c r="I4" s="1" t="s">
        <v>107</v>
      </c>
      <c r="J4" s="1" t="s">
        <v>108</v>
      </c>
      <c r="K4" s="1" t="s">
        <v>114</v>
      </c>
      <c r="L4" s="17">
        <v>95.6</v>
      </c>
      <c r="M4" s="17">
        <v>4.78</v>
      </c>
      <c r="N4" s="17">
        <v>95.6</v>
      </c>
      <c r="O4" s="17">
        <v>4.78</v>
      </c>
      <c r="P4" s="1">
        <v>50</v>
      </c>
      <c r="R4" s="3" t="s">
        <v>84</v>
      </c>
      <c r="S4" s="18">
        <f t="shared" si="0"/>
        <v>2.39</v>
      </c>
      <c r="T4" s="18">
        <f t="shared" si="1"/>
        <v>47.8</v>
      </c>
      <c r="U4" s="18">
        <f t="shared" si="2"/>
        <v>2.39</v>
      </c>
      <c r="V4" s="30">
        <f t="shared" si="3"/>
        <v>47800</v>
      </c>
      <c r="W4" s="115">
        <v>2.21</v>
      </c>
      <c r="X4" s="123">
        <v>2.21</v>
      </c>
      <c r="Y4" s="104">
        <f t="shared" si="4"/>
        <v>44200</v>
      </c>
      <c r="Z4" s="5">
        <v>10126606</v>
      </c>
    </row>
    <row r="5" spans="1:26" ht="25.5">
      <c r="A5" s="5">
        <v>10000616</v>
      </c>
      <c r="B5" s="5" t="s">
        <v>27</v>
      </c>
      <c r="C5" s="4" t="s">
        <v>28</v>
      </c>
      <c r="D5" s="5" t="s">
        <v>149</v>
      </c>
      <c r="E5" s="3">
        <v>200</v>
      </c>
      <c r="F5" s="1" t="s">
        <v>119</v>
      </c>
      <c r="G5" s="1" t="s">
        <v>120</v>
      </c>
      <c r="H5" s="1">
        <v>30</v>
      </c>
      <c r="I5" s="1" t="s">
        <v>107</v>
      </c>
      <c r="J5" s="1" t="s">
        <v>108</v>
      </c>
      <c r="K5" s="1" t="s">
        <v>121</v>
      </c>
      <c r="L5" s="17">
        <v>108.3</v>
      </c>
      <c r="M5" s="17">
        <v>3.61</v>
      </c>
      <c r="N5" s="17">
        <v>94.2</v>
      </c>
      <c r="O5" s="17">
        <v>3.14</v>
      </c>
      <c r="P5" s="1">
        <v>50</v>
      </c>
      <c r="R5" s="3" t="s">
        <v>84</v>
      </c>
      <c r="S5" s="18">
        <f t="shared" si="0"/>
        <v>1.805</v>
      </c>
      <c r="T5" s="18">
        <f t="shared" si="1"/>
        <v>47.1</v>
      </c>
      <c r="U5" s="18">
        <f t="shared" si="2"/>
        <v>1.57</v>
      </c>
      <c r="V5" s="30">
        <f t="shared" si="3"/>
        <v>361</v>
      </c>
      <c r="W5" s="115">
        <v>1.41</v>
      </c>
      <c r="X5" s="123">
        <v>1.41</v>
      </c>
      <c r="Y5" s="104">
        <f t="shared" si="4"/>
        <v>282</v>
      </c>
      <c r="Z5" s="5">
        <v>10000616</v>
      </c>
    </row>
    <row r="6" spans="1:26" ht="25.5">
      <c r="A6" s="5">
        <v>10000623</v>
      </c>
      <c r="B6" s="5" t="s">
        <v>35</v>
      </c>
      <c r="C6" s="4" t="s">
        <v>37</v>
      </c>
      <c r="D6" s="5" t="s">
        <v>149</v>
      </c>
      <c r="E6" s="3">
        <v>200</v>
      </c>
      <c r="F6" s="1" t="s">
        <v>141</v>
      </c>
      <c r="G6" s="1" t="s">
        <v>113</v>
      </c>
      <c r="H6" s="1">
        <v>20</v>
      </c>
      <c r="I6" s="1" t="s">
        <v>107</v>
      </c>
      <c r="J6" s="1" t="s">
        <v>108</v>
      </c>
      <c r="K6" s="1" t="s">
        <v>114</v>
      </c>
      <c r="L6" s="17">
        <v>94.36</v>
      </c>
      <c r="M6" s="17">
        <v>4.72</v>
      </c>
      <c r="N6" s="17">
        <v>74</v>
      </c>
      <c r="O6" s="17">
        <v>3.7</v>
      </c>
      <c r="P6" s="1">
        <v>50</v>
      </c>
      <c r="R6" s="3" t="s">
        <v>84</v>
      </c>
      <c r="S6" s="18">
        <f t="shared" si="0"/>
        <v>2.36</v>
      </c>
      <c r="T6" s="18">
        <f t="shared" si="1"/>
        <v>37</v>
      </c>
      <c r="U6" s="18">
        <f t="shared" si="2"/>
        <v>1.85</v>
      </c>
      <c r="V6" s="30">
        <f t="shared" si="3"/>
        <v>472</v>
      </c>
      <c r="W6" s="115">
        <v>1.79</v>
      </c>
      <c r="X6" s="123">
        <v>1.79</v>
      </c>
      <c r="Y6" s="104">
        <f t="shared" si="4"/>
        <v>358</v>
      </c>
      <c r="Z6" s="5">
        <v>10000623</v>
      </c>
    </row>
    <row r="7" spans="1:26" ht="63.75">
      <c r="A7" s="5">
        <v>10000644</v>
      </c>
      <c r="B7" s="5" t="s">
        <v>43</v>
      </c>
      <c r="C7" s="4" t="s">
        <v>45</v>
      </c>
      <c r="D7" s="5" t="s">
        <v>149</v>
      </c>
      <c r="E7" s="3">
        <v>600</v>
      </c>
      <c r="F7" s="1" t="s">
        <v>152</v>
      </c>
      <c r="G7" s="1" t="s">
        <v>136</v>
      </c>
      <c r="H7" s="1">
        <v>24</v>
      </c>
      <c r="I7" s="1" t="s">
        <v>107</v>
      </c>
      <c r="J7" s="1" t="s">
        <v>108</v>
      </c>
      <c r="K7" s="1" t="s">
        <v>153</v>
      </c>
      <c r="L7" s="17">
        <v>55.2</v>
      </c>
      <c r="M7" s="17">
        <v>2.3</v>
      </c>
      <c r="N7" s="17"/>
      <c r="O7" s="17"/>
      <c r="P7" s="1">
        <v>50</v>
      </c>
      <c r="R7" s="3" t="s">
        <v>84</v>
      </c>
      <c r="S7" s="18">
        <f t="shared" si="0"/>
        <v>1.15</v>
      </c>
      <c r="T7" s="18">
        <f t="shared" si="1"/>
        <v>0</v>
      </c>
      <c r="U7" s="18">
        <f t="shared" si="2"/>
        <v>0</v>
      </c>
      <c r="V7" s="30">
        <f t="shared" si="3"/>
        <v>690</v>
      </c>
      <c r="W7" s="115">
        <v>1.11</v>
      </c>
      <c r="X7" s="123">
        <v>1.11</v>
      </c>
      <c r="Y7" s="104">
        <f t="shared" si="4"/>
        <v>666.0000000000001</v>
      </c>
      <c r="Z7" s="5">
        <v>10000644</v>
      </c>
    </row>
    <row r="8" spans="1:26" ht="38.25">
      <c r="A8" s="5">
        <v>10000645</v>
      </c>
      <c r="B8" s="5" t="s">
        <v>43</v>
      </c>
      <c r="C8" s="4" t="s">
        <v>46</v>
      </c>
      <c r="D8" s="5" t="s">
        <v>149</v>
      </c>
      <c r="E8" s="3">
        <v>6000</v>
      </c>
      <c r="F8" s="1" t="s">
        <v>132</v>
      </c>
      <c r="G8" s="1" t="s">
        <v>133</v>
      </c>
      <c r="H8" s="1">
        <v>30</v>
      </c>
      <c r="I8" s="1" t="s">
        <v>107</v>
      </c>
      <c r="J8" s="1" t="s">
        <v>108</v>
      </c>
      <c r="K8" s="1" t="s">
        <v>134</v>
      </c>
      <c r="L8" s="17">
        <v>48.3</v>
      </c>
      <c r="M8" s="17">
        <v>1.61</v>
      </c>
      <c r="N8" s="17">
        <v>48.3</v>
      </c>
      <c r="O8" s="17">
        <v>1.61</v>
      </c>
      <c r="P8" s="1">
        <v>50</v>
      </c>
      <c r="R8" s="3" t="s">
        <v>84</v>
      </c>
      <c r="S8" s="18">
        <f t="shared" si="0"/>
        <v>0.805</v>
      </c>
      <c r="T8" s="18">
        <f t="shared" si="1"/>
        <v>24.15</v>
      </c>
      <c r="U8" s="18">
        <f t="shared" si="2"/>
        <v>0.805</v>
      </c>
      <c r="V8" s="30">
        <f t="shared" si="3"/>
        <v>4830</v>
      </c>
      <c r="W8" s="115">
        <v>0.81</v>
      </c>
      <c r="X8" s="123">
        <v>0.81</v>
      </c>
      <c r="Y8" s="104">
        <f t="shared" si="4"/>
        <v>4860</v>
      </c>
      <c r="Z8" s="5">
        <v>10000645</v>
      </c>
    </row>
    <row r="9" spans="22:25" ht="12.75">
      <c r="V9" s="28">
        <f>SUM(V3:V8)</f>
        <v>66945</v>
      </c>
      <c r="W9" s="117"/>
      <c r="X9" s="117"/>
      <c r="Y9" s="128">
        <f>SUM(Y3:Y8)</f>
        <v>59258</v>
      </c>
    </row>
    <row r="10" spans="1:25" ht="20.25">
      <c r="A10" s="140" t="s">
        <v>161</v>
      </c>
      <c r="B10" s="140"/>
      <c r="C10" s="140"/>
      <c r="D10" s="140"/>
      <c r="E10" s="140"/>
      <c r="F10" s="140"/>
      <c r="G10" s="140"/>
      <c r="H10" s="140"/>
      <c r="I10" s="140"/>
      <c r="J10" s="140"/>
      <c r="K10" s="140"/>
      <c r="L10" s="140"/>
      <c r="M10" s="140"/>
      <c r="N10" s="140"/>
      <c r="O10" s="140"/>
      <c r="P10" s="140"/>
      <c r="Q10" s="147"/>
      <c r="R10" s="147"/>
      <c r="S10" s="147"/>
      <c r="T10" s="147"/>
      <c r="U10" s="147"/>
      <c r="V10" s="147"/>
      <c r="W10" s="147"/>
      <c r="X10" s="147"/>
      <c r="Y10" s="147"/>
    </row>
    <row r="11" spans="1:26" ht="51">
      <c r="A11" s="11" t="s">
        <v>12</v>
      </c>
      <c r="B11" s="11" t="s">
        <v>13</v>
      </c>
      <c r="C11" s="11" t="s">
        <v>14</v>
      </c>
      <c r="D11" s="12" t="s">
        <v>15</v>
      </c>
      <c r="E11" s="13" t="s">
        <v>16</v>
      </c>
      <c r="F11" s="14" t="s">
        <v>174</v>
      </c>
      <c r="G11" s="15" t="s">
        <v>175</v>
      </c>
      <c r="H11" s="15" t="s">
        <v>176</v>
      </c>
      <c r="I11" s="15" t="s">
        <v>177</v>
      </c>
      <c r="J11" s="15" t="s">
        <v>178</v>
      </c>
      <c r="K11" s="15" t="s">
        <v>179</v>
      </c>
      <c r="L11" s="16" t="s">
        <v>93</v>
      </c>
      <c r="M11" s="14" t="s">
        <v>94</v>
      </c>
      <c r="N11" s="109" t="s">
        <v>391</v>
      </c>
      <c r="O11" s="109" t="s">
        <v>384</v>
      </c>
      <c r="P11" s="14" t="s">
        <v>18</v>
      </c>
      <c r="Q11" s="14" t="s">
        <v>56</v>
      </c>
      <c r="R11" s="12" t="s">
        <v>83</v>
      </c>
      <c r="S11" s="16" t="s">
        <v>91</v>
      </c>
      <c r="T11" s="103" t="s">
        <v>397</v>
      </c>
      <c r="U11" s="103" t="s">
        <v>386</v>
      </c>
      <c r="V11" s="27" t="s">
        <v>98</v>
      </c>
      <c r="W11" s="103" t="s">
        <v>404</v>
      </c>
      <c r="X11" s="121" t="s">
        <v>404</v>
      </c>
      <c r="Y11" s="103" t="s">
        <v>403</v>
      </c>
      <c r="Z11" s="11" t="s">
        <v>12</v>
      </c>
    </row>
    <row r="12" spans="1:26" ht="25.5">
      <c r="A12" s="5">
        <v>10000613</v>
      </c>
      <c r="B12" s="5" t="s">
        <v>19</v>
      </c>
      <c r="C12" s="4" t="s">
        <v>20</v>
      </c>
      <c r="D12" s="5" t="s">
        <v>149</v>
      </c>
      <c r="E12" s="2">
        <v>5200</v>
      </c>
      <c r="F12" s="4" t="s">
        <v>20</v>
      </c>
      <c r="G12" s="1" t="s">
        <v>57</v>
      </c>
      <c r="H12" s="10" t="s">
        <v>58</v>
      </c>
      <c r="I12" s="1" t="s">
        <v>107</v>
      </c>
      <c r="K12" s="1">
        <v>320</v>
      </c>
      <c r="L12" s="3" t="s">
        <v>92</v>
      </c>
      <c r="M12" s="6">
        <v>3.65</v>
      </c>
      <c r="N12" s="3" t="s">
        <v>92</v>
      </c>
      <c r="O12" s="6">
        <v>3.12</v>
      </c>
      <c r="P12" s="7">
        <v>0.34</v>
      </c>
      <c r="Q12" s="3">
        <v>3340817</v>
      </c>
      <c r="R12" s="3" t="s">
        <v>85</v>
      </c>
      <c r="S12" s="19">
        <f>M12-(M12*P12)</f>
        <v>2.409</v>
      </c>
      <c r="T12" s="3" t="s">
        <v>92</v>
      </c>
      <c r="U12" s="19">
        <f>O12-(O12*P12)</f>
        <v>2.0591999999999997</v>
      </c>
      <c r="V12" s="31">
        <f>S12*E12</f>
        <v>12526.8</v>
      </c>
      <c r="W12" s="118">
        <v>1.75</v>
      </c>
      <c r="X12" s="122">
        <v>1.75</v>
      </c>
      <c r="Y12" s="110">
        <f>X12*E12</f>
        <v>9100</v>
      </c>
      <c r="Z12" s="5">
        <v>10000613</v>
      </c>
    </row>
    <row r="13" spans="1:26" ht="25.5">
      <c r="A13" s="5">
        <v>10126606</v>
      </c>
      <c r="B13" s="5" t="s">
        <v>19</v>
      </c>
      <c r="C13" s="4" t="s">
        <v>22</v>
      </c>
      <c r="D13" s="5" t="s">
        <v>149</v>
      </c>
      <c r="E13" s="3">
        <v>20000</v>
      </c>
      <c r="F13" s="4" t="s">
        <v>22</v>
      </c>
      <c r="G13" s="1" t="s">
        <v>57</v>
      </c>
      <c r="H13" s="10" t="s">
        <v>58</v>
      </c>
      <c r="I13" s="1" t="s">
        <v>107</v>
      </c>
      <c r="K13" s="1">
        <v>320</v>
      </c>
      <c r="L13" s="3" t="s">
        <v>92</v>
      </c>
      <c r="M13" s="6">
        <v>3.72</v>
      </c>
      <c r="N13" s="3" t="s">
        <v>92</v>
      </c>
      <c r="O13" s="6">
        <v>3.4</v>
      </c>
      <c r="P13" s="7">
        <v>0.32</v>
      </c>
      <c r="Q13" s="3">
        <v>2404473</v>
      </c>
      <c r="R13" s="3" t="s">
        <v>85</v>
      </c>
      <c r="S13" s="19">
        <f>M13-(M13*P13)</f>
        <v>2.5296000000000003</v>
      </c>
      <c r="T13" s="3" t="s">
        <v>92</v>
      </c>
      <c r="U13" s="19">
        <f>O13-(O13*P13)</f>
        <v>2.312</v>
      </c>
      <c r="V13" s="31">
        <f>S13*E13</f>
        <v>50592.00000000001</v>
      </c>
      <c r="W13" s="118">
        <v>2.22</v>
      </c>
      <c r="X13" s="122">
        <v>2.22</v>
      </c>
      <c r="Y13" s="110">
        <f>X13*E13</f>
        <v>44400.00000000001</v>
      </c>
      <c r="Z13" s="5">
        <v>10126606</v>
      </c>
    </row>
    <row r="14" spans="1:26" ht="25.5">
      <c r="A14" s="5">
        <v>10000616</v>
      </c>
      <c r="B14" s="5" t="s">
        <v>27</v>
      </c>
      <c r="C14" s="4" t="s">
        <v>28</v>
      </c>
      <c r="D14" s="5" t="s">
        <v>149</v>
      </c>
      <c r="E14" s="3">
        <v>200</v>
      </c>
      <c r="F14" s="1" t="s">
        <v>63</v>
      </c>
      <c r="G14" s="1" t="s">
        <v>57</v>
      </c>
      <c r="H14" s="10" t="s">
        <v>64</v>
      </c>
      <c r="I14" s="1" t="s">
        <v>107</v>
      </c>
      <c r="K14" s="1">
        <v>480</v>
      </c>
      <c r="L14" s="3" t="s">
        <v>92</v>
      </c>
      <c r="M14" s="6">
        <v>2.44</v>
      </c>
      <c r="N14" s="3" t="s">
        <v>92</v>
      </c>
      <c r="O14" s="6">
        <v>2.25</v>
      </c>
      <c r="P14" s="7">
        <v>0.32</v>
      </c>
      <c r="Q14" s="3">
        <v>8340861</v>
      </c>
      <c r="R14" s="3" t="s">
        <v>85</v>
      </c>
      <c r="S14" s="19">
        <f>M14-(M14*P14)</f>
        <v>1.6591999999999998</v>
      </c>
      <c r="T14" s="3" t="s">
        <v>92</v>
      </c>
      <c r="U14" s="19">
        <f>O14-(O14*P14)</f>
        <v>1.53</v>
      </c>
      <c r="V14" s="31">
        <f>S14*E14</f>
        <v>331.84</v>
      </c>
      <c r="W14" s="118">
        <v>1.42</v>
      </c>
      <c r="X14" s="122">
        <v>1.42</v>
      </c>
      <c r="Y14" s="110">
        <f>X14*E14</f>
        <v>284</v>
      </c>
      <c r="Z14" s="5">
        <v>10000616</v>
      </c>
    </row>
    <row r="15" spans="1:26" ht="25.5">
      <c r="A15" s="5">
        <v>10000623</v>
      </c>
      <c r="B15" s="5" t="s">
        <v>35</v>
      </c>
      <c r="C15" s="4" t="s">
        <v>37</v>
      </c>
      <c r="D15" s="5" t="s">
        <v>149</v>
      </c>
      <c r="E15" s="3">
        <v>200</v>
      </c>
      <c r="F15" s="4" t="s">
        <v>37</v>
      </c>
      <c r="G15" s="1" t="s">
        <v>72</v>
      </c>
      <c r="H15" s="10" t="s">
        <v>58</v>
      </c>
      <c r="I15" s="1" t="s">
        <v>107</v>
      </c>
      <c r="K15" s="1">
        <v>300</v>
      </c>
      <c r="L15" s="3" t="s">
        <v>92</v>
      </c>
      <c r="M15" s="6">
        <v>2.29</v>
      </c>
      <c r="N15" s="3" t="s">
        <v>92</v>
      </c>
      <c r="O15" s="6">
        <v>2.2</v>
      </c>
      <c r="P15" s="7">
        <v>0.17</v>
      </c>
      <c r="Q15" s="3">
        <v>5580667</v>
      </c>
      <c r="R15" s="3" t="s">
        <v>85</v>
      </c>
      <c r="S15" s="19">
        <f>M15-(M15*P15)</f>
        <v>1.9007</v>
      </c>
      <c r="T15" s="3" t="s">
        <v>92</v>
      </c>
      <c r="U15" s="19">
        <f>O15-(O15*P15)</f>
        <v>1.826</v>
      </c>
      <c r="V15" s="31">
        <f>S15*E15</f>
        <v>380.14</v>
      </c>
      <c r="W15" s="118">
        <v>1.65</v>
      </c>
      <c r="X15" s="122">
        <v>1.65</v>
      </c>
      <c r="Y15" s="110">
        <f>X15*E15</f>
        <v>330</v>
      </c>
      <c r="Z15" s="5">
        <v>10000623</v>
      </c>
    </row>
    <row r="16" spans="1:26" ht="63.75">
      <c r="A16" s="37">
        <v>10000644</v>
      </c>
      <c r="B16" s="37" t="s">
        <v>43</v>
      </c>
      <c r="C16" s="38" t="s">
        <v>45</v>
      </c>
      <c r="D16" s="37" t="s">
        <v>149</v>
      </c>
      <c r="E16" s="39">
        <v>600</v>
      </c>
      <c r="F16" s="41"/>
      <c r="G16" s="41"/>
      <c r="H16" s="41"/>
      <c r="I16" s="41"/>
      <c r="J16" s="41"/>
      <c r="K16" s="41"/>
      <c r="L16" s="41"/>
      <c r="M16" s="41" t="s">
        <v>96</v>
      </c>
      <c r="N16" s="41"/>
      <c r="O16" s="41" t="s">
        <v>96</v>
      </c>
      <c r="P16" s="41"/>
      <c r="Q16" s="39"/>
      <c r="R16" s="39" t="s">
        <v>85</v>
      </c>
      <c r="S16" s="39" t="s">
        <v>96</v>
      </c>
      <c r="T16" s="39"/>
      <c r="U16" s="41" t="s">
        <v>96</v>
      </c>
      <c r="V16" s="41" t="s">
        <v>96</v>
      </c>
      <c r="W16" s="41" t="s">
        <v>96</v>
      </c>
      <c r="X16" s="129" t="s">
        <v>96</v>
      </c>
      <c r="Y16" s="110"/>
      <c r="Z16" s="37">
        <v>10000644</v>
      </c>
    </row>
    <row r="17" spans="1:26" ht="38.25">
      <c r="A17" s="37">
        <v>10000645</v>
      </c>
      <c r="B17" s="37" t="s">
        <v>43</v>
      </c>
      <c r="C17" s="38" t="s">
        <v>46</v>
      </c>
      <c r="D17" s="37" t="s">
        <v>149</v>
      </c>
      <c r="E17" s="39">
        <v>6000</v>
      </c>
      <c r="F17" s="41"/>
      <c r="G17" s="41"/>
      <c r="H17" s="41"/>
      <c r="I17" s="41"/>
      <c r="J17" s="41"/>
      <c r="K17" s="41"/>
      <c r="L17" s="41"/>
      <c r="M17" s="41" t="s">
        <v>96</v>
      </c>
      <c r="N17" s="41"/>
      <c r="O17" s="41" t="s">
        <v>96</v>
      </c>
      <c r="P17" s="41"/>
      <c r="Q17" s="39"/>
      <c r="R17" s="39" t="s">
        <v>85</v>
      </c>
      <c r="S17" s="39" t="s">
        <v>96</v>
      </c>
      <c r="T17" s="39"/>
      <c r="U17" s="41" t="s">
        <v>96</v>
      </c>
      <c r="V17" s="41" t="s">
        <v>96</v>
      </c>
      <c r="W17" s="41" t="s">
        <v>96</v>
      </c>
      <c r="X17" s="129" t="s">
        <v>96</v>
      </c>
      <c r="Y17" s="110"/>
      <c r="Z17" s="37">
        <v>10000645</v>
      </c>
    </row>
    <row r="18" spans="22:25" ht="12.75">
      <c r="V18" s="29">
        <f>SUM(V12:V17)</f>
        <v>63830.78</v>
      </c>
      <c r="W18" s="119"/>
      <c r="X18" s="119"/>
      <c r="Y18" s="127">
        <f>SUM(Y12:Y17)</f>
        <v>54114.00000000001</v>
      </c>
    </row>
  </sheetData>
  <sheetProtection/>
  <mergeCells count="2">
    <mergeCell ref="A10:Y10"/>
    <mergeCell ref="A1:Y1"/>
  </mergeCells>
  <printOptions gridLines="1" horizontalCentered="1"/>
  <pageMargins left="0.2" right="0.19" top="0.17" bottom="0.27" header="0.17" footer="0.17"/>
  <pageSetup horizontalDpi="600" verticalDpi="600" orientation="landscape" paperSize="5" r:id="rId1"/>
  <headerFooter alignWithMargins="0">
    <oddFooter>&amp;CPage &amp;P of &amp;N</oddFooter>
  </headerFooter>
</worksheet>
</file>

<file path=xl/worksheets/sheet14.xml><?xml version="1.0" encoding="utf-8"?>
<worksheet xmlns="http://schemas.openxmlformats.org/spreadsheetml/2006/main" xmlns:r="http://schemas.openxmlformats.org/officeDocument/2006/relationships">
  <dimension ref="A1:Z8"/>
  <sheetViews>
    <sheetView zoomScalePageLayoutView="0" workbookViewId="0" topLeftCell="A1">
      <selection activeCell="Z3" sqref="Z3"/>
    </sheetView>
  </sheetViews>
  <sheetFormatPr defaultColWidth="9.140625" defaultRowHeight="12.75"/>
  <cols>
    <col min="1" max="1" width="7.8515625" style="3" bestFit="1" customWidth="1"/>
    <col min="2" max="2" width="9.421875" style="3" bestFit="1" customWidth="1"/>
    <col min="3" max="3" width="34.140625" style="3" bestFit="1" customWidth="1"/>
    <col min="4" max="4" width="8.7109375" style="3" bestFit="1" customWidth="1"/>
    <col min="5" max="5" width="7.421875" style="3" bestFit="1" customWidth="1"/>
    <col min="6" max="6" width="21.140625" style="1" bestFit="1" customWidth="1"/>
    <col min="7" max="7" width="10.140625" style="1" bestFit="1" customWidth="1"/>
    <col min="8" max="8" width="7.00390625" style="1" bestFit="1" customWidth="1"/>
    <col min="9" max="9" width="8.28125" style="1" bestFit="1" customWidth="1"/>
    <col min="10" max="10" width="6.8515625" style="1" bestFit="1" customWidth="1"/>
    <col min="11" max="11" width="10.28125" style="1" bestFit="1" customWidth="1"/>
    <col min="12" max="15" width="7.421875" style="1" hidden="1" customWidth="1"/>
    <col min="16" max="16" width="7.8515625" style="1" hidden="1" customWidth="1"/>
    <col min="17" max="17" width="8.57421875" style="3" bestFit="1" customWidth="1"/>
    <col min="18" max="18" width="7.8515625" style="3" bestFit="1" customWidth="1"/>
    <col min="19" max="20" width="7.57421875" style="3" hidden="1" customWidth="1"/>
    <col min="21" max="21" width="8.8515625" style="3" hidden="1" customWidth="1"/>
    <col min="22" max="22" width="10.421875" style="3" hidden="1" customWidth="1"/>
    <col min="23" max="23" width="10.421875" style="116" hidden="1" customWidth="1"/>
    <col min="24" max="24" width="10.421875" style="116" customWidth="1"/>
    <col min="25" max="25" width="10.421875" style="3" bestFit="1" customWidth="1"/>
    <col min="26" max="26" width="7.8515625" style="3" bestFit="1" customWidth="1"/>
    <col min="27" max="16384" width="9.140625" style="3" customWidth="1"/>
  </cols>
  <sheetData>
    <row r="1" spans="1:26" ht="23.25">
      <c r="A1" s="134" t="s">
        <v>170</v>
      </c>
      <c r="B1" s="134"/>
      <c r="C1" s="134"/>
      <c r="D1" s="134"/>
      <c r="E1" s="134"/>
      <c r="F1" s="134"/>
      <c r="G1" s="134"/>
      <c r="H1" s="134"/>
      <c r="I1" s="134"/>
      <c r="J1" s="134"/>
      <c r="K1" s="134"/>
      <c r="L1" s="134"/>
      <c r="M1" s="134"/>
      <c r="N1" s="134"/>
      <c r="O1" s="134"/>
      <c r="P1" s="134"/>
      <c r="Q1" s="139"/>
      <c r="R1" s="139"/>
      <c r="S1" s="139"/>
      <c r="T1" s="139"/>
      <c r="U1" s="139"/>
      <c r="V1" s="139"/>
      <c r="W1" s="139"/>
      <c r="X1" s="139"/>
      <c r="Y1" s="139"/>
      <c r="Z1" s="1"/>
    </row>
    <row r="2" spans="1:26" ht="51">
      <c r="A2" s="11" t="s">
        <v>12</v>
      </c>
      <c r="B2" s="11" t="s">
        <v>13</v>
      </c>
      <c r="C2" s="11" t="s">
        <v>14</v>
      </c>
      <c r="D2" s="12" t="s">
        <v>15</v>
      </c>
      <c r="E2" s="13" t="s">
        <v>16</v>
      </c>
      <c r="F2" s="14" t="s">
        <v>174</v>
      </c>
      <c r="G2" s="15" t="s">
        <v>175</v>
      </c>
      <c r="H2" s="15" t="s">
        <v>176</v>
      </c>
      <c r="I2" s="15" t="s">
        <v>177</v>
      </c>
      <c r="J2" s="15" t="s">
        <v>178</v>
      </c>
      <c r="K2" s="15" t="s">
        <v>179</v>
      </c>
      <c r="L2" s="15" t="s">
        <v>89</v>
      </c>
      <c r="M2" s="14" t="s">
        <v>94</v>
      </c>
      <c r="N2" s="111" t="s">
        <v>387</v>
      </c>
      <c r="O2" s="109" t="s">
        <v>384</v>
      </c>
      <c r="P2" s="14" t="s">
        <v>18</v>
      </c>
      <c r="Q2" s="14" t="s">
        <v>56</v>
      </c>
      <c r="R2" s="12" t="s">
        <v>83</v>
      </c>
      <c r="S2" s="16" t="s">
        <v>91</v>
      </c>
      <c r="T2" s="103" t="s">
        <v>397</v>
      </c>
      <c r="U2" s="103" t="s">
        <v>386</v>
      </c>
      <c r="V2" s="27" t="s">
        <v>97</v>
      </c>
      <c r="W2" s="103" t="s">
        <v>404</v>
      </c>
      <c r="X2" s="103" t="s">
        <v>407</v>
      </c>
      <c r="Y2" s="103" t="s">
        <v>409</v>
      </c>
      <c r="Z2" s="11" t="s">
        <v>12</v>
      </c>
    </row>
    <row r="3" spans="1:26" ht="38.25">
      <c r="A3" s="5">
        <v>10000643</v>
      </c>
      <c r="B3" s="5" t="s">
        <v>43</v>
      </c>
      <c r="C3" s="4" t="s">
        <v>44</v>
      </c>
      <c r="D3" s="5" t="s">
        <v>149</v>
      </c>
      <c r="E3" s="34">
        <v>200000</v>
      </c>
      <c r="F3" s="1" t="s">
        <v>142</v>
      </c>
      <c r="G3" s="1" t="s">
        <v>136</v>
      </c>
      <c r="H3" s="1">
        <v>30</v>
      </c>
      <c r="I3" s="1" t="s">
        <v>107</v>
      </c>
      <c r="J3" s="1" t="s">
        <v>108</v>
      </c>
      <c r="K3" s="1" t="s">
        <v>134</v>
      </c>
      <c r="L3" s="17">
        <v>34.5</v>
      </c>
      <c r="M3" s="17">
        <v>1.15</v>
      </c>
      <c r="N3" s="17">
        <v>30</v>
      </c>
      <c r="O3" s="17">
        <v>1</v>
      </c>
      <c r="P3" s="1">
        <v>56</v>
      </c>
      <c r="R3" s="3" t="s">
        <v>84</v>
      </c>
      <c r="S3" s="18">
        <f>M3-(M3*P3%)</f>
        <v>0.5059999999999999</v>
      </c>
      <c r="T3" s="18">
        <f>N3-(N3*P3%)</f>
        <v>13.2</v>
      </c>
      <c r="U3" s="18">
        <f>O3-(O3*P3%)</f>
        <v>0.43999999999999995</v>
      </c>
      <c r="V3" s="30">
        <f>S3*E3</f>
        <v>101199.99999999999</v>
      </c>
      <c r="W3" s="115">
        <v>0.47</v>
      </c>
      <c r="X3" s="123">
        <v>0.47</v>
      </c>
      <c r="Y3" s="104">
        <f>X3*E3</f>
        <v>94000</v>
      </c>
      <c r="Z3" s="5">
        <v>10000643</v>
      </c>
    </row>
    <row r="4" ht="12.75">
      <c r="Y4" s="123">
        <f>SUM(Y3)</f>
        <v>94000</v>
      </c>
    </row>
    <row r="5" spans="1:25" ht="20.25">
      <c r="A5" s="140" t="s">
        <v>170</v>
      </c>
      <c r="B5" s="140"/>
      <c r="C5" s="140"/>
      <c r="D5" s="140"/>
      <c r="E5" s="140"/>
      <c r="F5" s="140"/>
      <c r="G5" s="140"/>
      <c r="H5" s="140"/>
      <c r="I5" s="140"/>
      <c r="J5" s="140"/>
      <c r="K5" s="140"/>
      <c r="L5" s="140"/>
      <c r="M5" s="140"/>
      <c r="N5" s="140"/>
      <c r="O5" s="140"/>
      <c r="P5" s="140"/>
      <c r="Q5" s="139"/>
      <c r="R5" s="139"/>
      <c r="S5" s="139"/>
      <c r="T5" s="139"/>
      <c r="U5" s="139"/>
      <c r="V5" s="139"/>
      <c r="W5" s="139"/>
      <c r="X5" s="139"/>
      <c r="Y5" s="139"/>
    </row>
    <row r="6" spans="1:26" ht="51">
      <c r="A6" s="11" t="s">
        <v>12</v>
      </c>
      <c r="B6" s="11" t="s">
        <v>13</v>
      </c>
      <c r="C6" s="11" t="s">
        <v>14</v>
      </c>
      <c r="D6" s="12" t="s">
        <v>15</v>
      </c>
      <c r="E6" s="13" t="s">
        <v>16</v>
      </c>
      <c r="F6" s="14" t="s">
        <v>174</v>
      </c>
      <c r="G6" s="15" t="s">
        <v>175</v>
      </c>
      <c r="H6" s="15" t="s">
        <v>176</v>
      </c>
      <c r="I6" s="15" t="s">
        <v>177</v>
      </c>
      <c r="J6" s="15" t="s">
        <v>178</v>
      </c>
      <c r="K6" s="15" t="s">
        <v>179</v>
      </c>
      <c r="L6" s="15" t="s">
        <v>89</v>
      </c>
      <c r="M6" s="14" t="s">
        <v>94</v>
      </c>
      <c r="N6" s="111" t="s">
        <v>387</v>
      </c>
      <c r="O6" s="109" t="s">
        <v>384</v>
      </c>
      <c r="P6" s="14" t="s">
        <v>18</v>
      </c>
      <c r="Q6" s="14" t="s">
        <v>56</v>
      </c>
      <c r="R6" s="12" t="s">
        <v>83</v>
      </c>
      <c r="S6" s="16" t="s">
        <v>91</v>
      </c>
      <c r="T6" s="103" t="s">
        <v>397</v>
      </c>
      <c r="U6" s="103" t="s">
        <v>386</v>
      </c>
      <c r="V6" s="27" t="s">
        <v>98</v>
      </c>
      <c r="W6" s="103" t="s">
        <v>404</v>
      </c>
      <c r="X6" s="121" t="s">
        <v>404</v>
      </c>
      <c r="Y6" s="103" t="s">
        <v>405</v>
      </c>
      <c r="Z6" s="11" t="s">
        <v>12</v>
      </c>
    </row>
    <row r="7" spans="1:26" ht="38.25">
      <c r="A7" s="5">
        <v>10000643</v>
      </c>
      <c r="B7" s="5" t="s">
        <v>43</v>
      </c>
      <c r="C7" s="4" t="s">
        <v>44</v>
      </c>
      <c r="D7" s="5" t="s">
        <v>149</v>
      </c>
      <c r="E7" s="34">
        <v>200000</v>
      </c>
      <c r="F7" s="1" t="s">
        <v>65</v>
      </c>
      <c r="G7" s="1" t="s">
        <v>57</v>
      </c>
      <c r="H7" s="10" t="s">
        <v>64</v>
      </c>
      <c r="I7" s="1" t="s">
        <v>107</v>
      </c>
      <c r="K7" s="1">
        <f>30*32</f>
        <v>960</v>
      </c>
      <c r="L7" s="1" t="s">
        <v>92</v>
      </c>
      <c r="M7" s="6">
        <v>0.93</v>
      </c>
      <c r="N7" s="1" t="s">
        <v>92</v>
      </c>
      <c r="O7" s="6">
        <v>0.93</v>
      </c>
      <c r="P7" s="7">
        <v>0.3</v>
      </c>
      <c r="Q7" s="3">
        <v>703496</v>
      </c>
      <c r="R7" s="3" t="s">
        <v>85</v>
      </c>
      <c r="S7" s="19">
        <f>M7-(M7*P7)</f>
        <v>0.651</v>
      </c>
      <c r="T7" s="1" t="s">
        <v>92</v>
      </c>
      <c r="U7" s="6">
        <f>O7-(O7*P7)</f>
        <v>0.651</v>
      </c>
      <c r="V7" s="31">
        <f>S7*E7</f>
        <v>130200</v>
      </c>
      <c r="W7" s="118">
        <v>0.49</v>
      </c>
      <c r="X7" s="122">
        <v>0.49</v>
      </c>
      <c r="Y7" s="110">
        <f>X7*E7</f>
        <v>98000</v>
      </c>
      <c r="Z7" s="5">
        <v>10000643</v>
      </c>
    </row>
    <row r="8" ht="12.75">
      <c r="Y8" s="19">
        <f>SUM(Y7)</f>
        <v>98000</v>
      </c>
    </row>
  </sheetData>
  <sheetProtection/>
  <mergeCells count="2">
    <mergeCell ref="A1:Y1"/>
    <mergeCell ref="A5:Y5"/>
  </mergeCells>
  <printOptions gridLines="1"/>
  <pageMargins left="0.2" right="0.19" top="0.64" bottom="0.47" header="0.17" footer="0.17"/>
  <pageSetup horizontalDpi="600" verticalDpi="600" orientation="landscape" paperSize="5" r:id="rId1"/>
  <headerFooter alignWithMargins="0">
    <oddFooter>&amp;CPage &amp;P of &amp;N</oddFooter>
  </headerFooter>
</worksheet>
</file>

<file path=xl/worksheets/sheet15.xml><?xml version="1.0" encoding="utf-8"?>
<worksheet xmlns="http://schemas.openxmlformats.org/spreadsheetml/2006/main" xmlns:r="http://schemas.openxmlformats.org/officeDocument/2006/relationships">
  <dimension ref="A1:AB22"/>
  <sheetViews>
    <sheetView zoomScalePageLayoutView="0" workbookViewId="0" topLeftCell="A1">
      <selection activeCell="AA3" sqref="AA3"/>
    </sheetView>
  </sheetViews>
  <sheetFormatPr defaultColWidth="9.140625" defaultRowHeight="12.75"/>
  <cols>
    <col min="1" max="1" width="7.8515625" style="3" bestFit="1" customWidth="1"/>
    <col min="2" max="2" width="9.421875" style="3" bestFit="1" customWidth="1"/>
    <col min="3" max="3" width="18.7109375" style="3" bestFit="1" customWidth="1"/>
    <col min="4" max="4" width="8.7109375" style="3" bestFit="1" customWidth="1"/>
    <col min="5" max="5" width="7.421875" style="34" bestFit="1" customWidth="1"/>
    <col min="6" max="6" width="11.00390625" style="3" bestFit="1" customWidth="1"/>
    <col min="7" max="7" width="10.57421875" style="3" bestFit="1" customWidth="1"/>
    <col min="8" max="8" width="14.8515625" style="1" bestFit="1" customWidth="1"/>
    <col min="9" max="9" width="10.140625" style="1" bestFit="1" customWidth="1"/>
    <col min="10" max="10" width="7.00390625" style="1" bestFit="1" customWidth="1"/>
    <col min="11" max="11" width="8.28125" style="1" bestFit="1" customWidth="1"/>
    <col min="12" max="12" width="6.8515625" style="1" bestFit="1" customWidth="1"/>
    <col min="13" max="13" width="10.57421875" style="1" bestFit="1" customWidth="1"/>
    <col min="14" max="14" width="7.421875" style="17" hidden="1" customWidth="1"/>
    <col min="15" max="17" width="7.8515625" style="17" hidden="1" customWidth="1"/>
    <col min="18" max="18" width="7.8515625" style="1" hidden="1" customWidth="1"/>
    <col min="19" max="19" width="8.57421875" style="3" bestFit="1" customWidth="1"/>
    <col min="20" max="20" width="7.8515625" style="3" bestFit="1" customWidth="1"/>
    <col min="21" max="22" width="7.57421875" style="3" hidden="1" customWidth="1"/>
    <col min="23" max="23" width="8.8515625" style="3" hidden="1" customWidth="1"/>
    <col min="24" max="24" width="10.421875" style="3" hidden="1" customWidth="1"/>
    <col min="25" max="25" width="10.421875" style="116" hidden="1" customWidth="1"/>
    <col min="26" max="26" width="10.421875" style="116" customWidth="1"/>
    <col min="27" max="27" width="10.421875" style="3" bestFit="1" customWidth="1"/>
    <col min="28" max="28" width="7.8515625" style="3" bestFit="1" customWidth="1"/>
    <col min="29" max="16384" width="9.140625" style="3" customWidth="1"/>
  </cols>
  <sheetData>
    <row r="1" spans="1:27" ht="23.25">
      <c r="A1" s="134" t="s">
        <v>55</v>
      </c>
      <c r="B1" s="134"/>
      <c r="C1" s="134"/>
      <c r="D1" s="134"/>
      <c r="E1" s="134"/>
      <c r="F1" s="134"/>
      <c r="G1" s="134"/>
      <c r="H1" s="134"/>
      <c r="I1" s="134"/>
      <c r="J1" s="134"/>
      <c r="K1" s="134"/>
      <c r="L1" s="134"/>
      <c r="M1" s="134"/>
      <c r="N1" s="134"/>
      <c r="O1" s="134"/>
      <c r="P1" s="134"/>
      <c r="Q1" s="134"/>
      <c r="R1" s="134"/>
      <c r="S1" s="139"/>
      <c r="T1" s="139"/>
      <c r="U1" s="139"/>
      <c r="V1" s="139"/>
      <c r="W1" s="139"/>
      <c r="X1" s="139"/>
      <c r="Y1" s="139"/>
      <c r="Z1" s="139"/>
      <c r="AA1" s="139"/>
    </row>
    <row r="2" spans="1:28" ht="51">
      <c r="A2" s="11" t="s">
        <v>12</v>
      </c>
      <c r="B2" s="11" t="s">
        <v>13</v>
      </c>
      <c r="C2" s="11" t="s">
        <v>14</v>
      </c>
      <c r="D2" s="12" t="s">
        <v>15</v>
      </c>
      <c r="E2" s="13" t="s">
        <v>16</v>
      </c>
      <c r="F2" s="12" t="s">
        <v>172</v>
      </c>
      <c r="G2" s="12" t="s">
        <v>173</v>
      </c>
      <c r="H2" s="14" t="s">
        <v>174</v>
      </c>
      <c r="I2" s="15" t="s">
        <v>175</v>
      </c>
      <c r="J2" s="15" t="s">
        <v>176</v>
      </c>
      <c r="K2" s="15" t="s">
        <v>177</v>
      </c>
      <c r="L2" s="15" t="s">
        <v>178</v>
      </c>
      <c r="M2" s="15" t="s">
        <v>179</v>
      </c>
      <c r="N2" s="35" t="s">
        <v>93</v>
      </c>
      <c r="O2" s="36" t="s">
        <v>94</v>
      </c>
      <c r="P2" s="106" t="s">
        <v>385</v>
      </c>
      <c r="Q2" s="106" t="s">
        <v>384</v>
      </c>
      <c r="R2" s="14" t="s">
        <v>18</v>
      </c>
      <c r="S2" s="14" t="s">
        <v>56</v>
      </c>
      <c r="T2" s="12" t="s">
        <v>83</v>
      </c>
      <c r="U2" s="16" t="s">
        <v>91</v>
      </c>
      <c r="V2" s="103" t="s">
        <v>397</v>
      </c>
      <c r="W2" s="103" t="s">
        <v>386</v>
      </c>
      <c r="X2" s="27" t="s">
        <v>97</v>
      </c>
      <c r="Y2" s="103" t="s">
        <v>404</v>
      </c>
      <c r="Z2" s="103" t="s">
        <v>407</v>
      </c>
      <c r="AA2" s="103" t="s">
        <v>403</v>
      </c>
      <c r="AB2" s="11" t="s">
        <v>12</v>
      </c>
    </row>
    <row r="3" spans="1:28" ht="38.25">
      <c r="A3" s="5">
        <v>10000613</v>
      </c>
      <c r="B3" s="5" t="s">
        <v>19</v>
      </c>
      <c r="C3" s="4" t="s">
        <v>20</v>
      </c>
      <c r="D3" s="5" t="s">
        <v>149</v>
      </c>
      <c r="E3" s="34">
        <v>1000</v>
      </c>
      <c r="F3" s="8" t="s">
        <v>158</v>
      </c>
      <c r="G3" s="8" t="s">
        <v>158</v>
      </c>
      <c r="H3" s="1" t="s">
        <v>105</v>
      </c>
      <c r="I3" s="1" t="s">
        <v>106</v>
      </c>
      <c r="J3" s="1">
        <v>20</v>
      </c>
      <c r="K3" s="1" t="s">
        <v>107</v>
      </c>
      <c r="L3" s="1" t="s">
        <v>108</v>
      </c>
      <c r="M3" s="1" t="s">
        <v>109</v>
      </c>
      <c r="N3" s="17">
        <v>98.4</v>
      </c>
      <c r="O3" s="17">
        <v>4.92</v>
      </c>
      <c r="P3" s="17">
        <v>83.6</v>
      </c>
      <c r="Q3" s="17">
        <v>4.18</v>
      </c>
      <c r="R3" s="1">
        <v>50</v>
      </c>
      <c r="T3" s="3" t="s">
        <v>84</v>
      </c>
      <c r="U3" s="18">
        <f>O3-(O3*R3%)</f>
        <v>2.46</v>
      </c>
      <c r="V3" s="18">
        <f>P3-(P3*R3%)</f>
        <v>41.8</v>
      </c>
      <c r="W3" s="18">
        <f>Q3-(Q3*R3%)</f>
        <v>2.09</v>
      </c>
      <c r="X3" s="30">
        <f>U3*E3</f>
        <v>2460</v>
      </c>
      <c r="Y3" s="115">
        <v>1.73</v>
      </c>
      <c r="Z3" s="123">
        <v>1.71</v>
      </c>
      <c r="AA3" s="104">
        <f>Z3*E3</f>
        <v>1710</v>
      </c>
      <c r="AB3" s="5">
        <v>10000613</v>
      </c>
    </row>
    <row r="4" spans="1:28" ht="51">
      <c r="A4" s="5">
        <v>10126780</v>
      </c>
      <c r="B4" s="5" t="s">
        <v>23</v>
      </c>
      <c r="C4" s="4" t="s">
        <v>25</v>
      </c>
      <c r="D4" s="5" t="s">
        <v>149</v>
      </c>
      <c r="E4" s="34">
        <v>500</v>
      </c>
      <c r="F4" s="8" t="s">
        <v>158</v>
      </c>
      <c r="G4" s="8" t="s">
        <v>158</v>
      </c>
      <c r="H4" s="1" t="s">
        <v>115</v>
      </c>
      <c r="I4" s="1" t="s">
        <v>106</v>
      </c>
      <c r="J4" s="1">
        <v>12</v>
      </c>
      <c r="K4" s="1" t="s">
        <v>107</v>
      </c>
      <c r="L4" s="1" t="s">
        <v>108</v>
      </c>
      <c r="M4" s="1" t="s">
        <v>116</v>
      </c>
      <c r="N4" s="17">
        <v>80.16</v>
      </c>
      <c r="O4" s="17">
        <v>6.68</v>
      </c>
      <c r="P4" s="17">
        <v>64.56</v>
      </c>
      <c r="Q4" s="17">
        <v>5.38</v>
      </c>
      <c r="R4" s="1">
        <v>50</v>
      </c>
      <c r="T4" s="3" t="s">
        <v>84</v>
      </c>
      <c r="U4" s="18">
        <f aca="true" t="shared" si="0" ref="U4:U10">O4-(O4*R4%)</f>
        <v>3.34</v>
      </c>
      <c r="V4" s="18">
        <f aca="true" t="shared" si="1" ref="V4:V10">P4-(P4*R4%)</f>
        <v>32.28</v>
      </c>
      <c r="W4" s="18">
        <f aca="true" t="shared" si="2" ref="W4:W10">Q4-(Q4*R4%)</f>
        <v>2.69</v>
      </c>
      <c r="X4" s="30">
        <f aca="true" t="shared" si="3" ref="X4:X10">U4*E4</f>
        <v>1670</v>
      </c>
      <c r="Y4" s="115">
        <v>2.46</v>
      </c>
      <c r="Z4" s="123">
        <v>2.46</v>
      </c>
      <c r="AA4" s="104">
        <f aca="true" t="shared" si="4" ref="AA4:AA10">Z4*E4</f>
        <v>1230</v>
      </c>
      <c r="AB4" s="5">
        <v>10126780</v>
      </c>
    </row>
    <row r="5" spans="1:28" ht="38.25">
      <c r="A5" s="5">
        <v>10000616</v>
      </c>
      <c r="B5" s="5" t="s">
        <v>27</v>
      </c>
      <c r="C5" s="4" t="s">
        <v>28</v>
      </c>
      <c r="D5" s="5" t="s">
        <v>149</v>
      </c>
      <c r="E5" s="34">
        <v>700</v>
      </c>
      <c r="F5" s="8" t="s">
        <v>158</v>
      </c>
      <c r="G5" s="8" t="s">
        <v>158</v>
      </c>
      <c r="H5" s="1" t="s">
        <v>119</v>
      </c>
      <c r="I5" s="1" t="s">
        <v>120</v>
      </c>
      <c r="J5" s="1">
        <v>30</v>
      </c>
      <c r="K5" s="1" t="s">
        <v>107</v>
      </c>
      <c r="L5" s="1" t="s">
        <v>108</v>
      </c>
      <c r="M5" s="1" t="s">
        <v>121</v>
      </c>
      <c r="N5" s="17">
        <v>108.3</v>
      </c>
      <c r="O5" s="17">
        <v>3.61</v>
      </c>
      <c r="P5" s="17">
        <v>94.2</v>
      </c>
      <c r="Q5" s="17">
        <v>3.14</v>
      </c>
      <c r="R5" s="1">
        <v>50</v>
      </c>
      <c r="T5" s="3" t="s">
        <v>84</v>
      </c>
      <c r="U5" s="18">
        <f t="shared" si="0"/>
        <v>1.805</v>
      </c>
      <c r="V5" s="18">
        <f t="shared" si="1"/>
        <v>47.1</v>
      </c>
      <c r="W5" s="18">
        <f t="shared" si="2"/>
        <v>1.57</v>
      </c>
      <c r="X5" s="30">
        <f t="shared" si="3"/>
        <v>1263.5</v>
      </c>
      <c r="Y5" s="115">
        <v>1.41</v>
      </c>
      <c r="Z5" s="123">
        <v>1.41</v>
      </c>
      <c r="AA5" s="104">
        <f t="shared" si="4"/>
        <v>987</v>
      </c>
      <c r="AB5" s="5">
        <v>10000616</v>
      </c>
    </row>
    <row r="6" spans="1:28" ht="76.5">
      <c r="A6" s="5">
        <v>10126595</v>
      </c>
      <c r="B6" s="5" t="s">
        <v>31</v>
      </c>
      <c r="C6" s="4" t="s">
        <v>34</v>
      </c>
      <c r="D6" s="5" t="s">
        <v>149</v>
      </c>
      <c r="E6" s="34">
        <v>50</v>
      </c>
      <c r="F6" s="8" t="s">
        <v>158</v>
      </c>
      <c r="G6" s="8" t="s">
        <v>158</v>
      </c>
      <c r="H6" s="1" t="s">
        <v>127</v>
      </c>
      <c r="I6" s="1" t="s">
        <v>106</v>
      </c>
      <c r="J6" s="1">
        <v>20</v>
      </c>
      <c r="K6" s="1" t="s">
        <v>107</v>
      </c>
      <c r="L6" s="1" t="s">
        <v>108</v>
      </c>
      <c r="M6" s="1" t="s">
        <v>128</v>
      </c>
      <c r="N6" s="17">
        <v>110.2</v>
      </c>
      <c r="O6" s="17">
        <v>5.51</v>
      </c>
      <c r="P6" s="17">
        <v>108</v>
      </c>
      <c r="Q6" s="17">
        <v>5.4</v>
      </c>
      <c r="R6" s="1">
        <v>50</v>
      </c>
      <c r="T6" s="3" t="s">
        <v>84</v>
      </c>
      <c r="U6" s="18">
        <f t="shared" si="0"/>
        <v>2.755</v>
      </c>
      <c r="V6" s="18">
        <f t="shared" si="1"/>
        <v>54</v>
      </c>
      <c r="W6" s="18">
        <f t="shared" si="2"/>
        <v>2.7</v>
      </c>
      <c r="X6" s="30">
        <f t="shared" si="3"/>
        <v>137.75</v>
      </c>
      <c r="Y6" s="115">
        <v>2.39</v>
      </c>
      <c r="Z6" s="123">
        <v>2.37</v>
      </c>
      <c r="AA6" s="104">
        <f t="shared" si="4"/>
        <v>118.5</v>
      </c>
      <c r="AB6" s="5">
        <v>10126595</v>
      </c>
    </row>
    <row r="7" spans="1:28" ht="38.25">
      <c r="A7" s="5">
        <v>10000623</v>
      </c>
      <c r="B7" s="5" t="s">
        <v>35</v>
      </c>
      <c r="C7" s="4" t="s">
        <v>37</v>
      </c>
      <c r="D7" s="5" t="s">
        <v>149</v>
      </c>
      <c r="E7" s="34">
        <v>1000</v>
      </c>
      <c r="F7" s="8" t="s">
        <v>158</v>
      </c>
      <c r="G7" s="8" t="s">
        <v>158</v>
      </c>
      <c r="H7" s="1" t="s">
        <v>141</v>
      </c>
      <c r="I7" s="1" t="s">
        <v>113</v>
      </c>
      <c r="J7" s="1">
        <v>20</v>
      </c>
      <c r="K7" s="1" t="s">
        <v>107</v>
      </c>
      <c r="L7" s="1" t="s">
        <v>108</v>
      </c>
      <c r="M7" s="1" t="s">
        <v>114</v>
      </c>
      <c r="N7" s="17">
        <v>94.36</v>
      </c>
      <c r="O7" s="17">
        <v>4.72</v>
      </c>
      <c r="P7" s="17">
        <v>74</v>
      </c>
      <c r="Q7" s="17">
        <v>3.7</v>
      </c>
      <c r="R7" s="1">
        <v>50</v>
      </c>
      <c r="T7" s="3" t="s">
        <v>84</v>
      </c>
      <c r="U7" s="18">
        <f t="shared" si="0"/>
        <v>2.36</v>
      </c>
      <c r="V7" s="18">
        <f t="shared" si="1"/>
        <v>37</v>
      </c>
      <c r="W7" s="18">
        <f t="shared" si="2"/>
        <v>1.85</v>
      </c>
      <c r="X7" s="30">
        <f t="shared" si="3"/>
        <v>2360</v>
      </c>
      <c r="Y7" s="115">
        <v>1.79</v>
      </c>
      <c r="Z7" s="123">
        <v>1.79</v>
      </c>
      <c r="AA7" s="104">
        <f t="shared" si="4"/>
        <v>1790</v>
      </c>
      <c r="AB7" s="5">
        <v>10000623</v>
      </c>
    </row>
    <row r="8" spans="1:28" ht="51">
      <c r="A8" s="5">
        <v>10000625</v>
      </c>
      <c r="B8" s="5" t="s">
        <v>39</v>
      </c>
      <c r="C8" s="4" t="s">
        <v>40</v>
      </c>
      <c r="D8" s="5" t="s">
        <v>149</v>
      </c>
      <c r="E8" s="34">
        <v>500</v>
      </c>
      <c r="F8" s="8" t="s">
        <v>158</v>
      </c>
      <c r="G8" s="8" t="s">
        <v>158</v>
      </c>
      <c r="H8" s="1" t="s">
        <v>131</v>
      </c>
      <c r="I8" s="1" t="s">
        <v>106</v>
      </c>
      <c r="J8" s="1">
        <v>20</v>
      </c>
      <c r="K8" s="1" t="s">
        <v>107</v>
      </c>
      <c r="L8" s="1" t="s">
        <v>108</v>
      </c>
      <c r="M8" s="1" t="s">
        <v>123</v>
      </c>
      <c r="N8" s="17">
        <v>103.28</v>
      </c>
      <c r="O8" s="17">
        <v>5.16</v>
      </c>
      <c r="P8" s="17">
        <v>81.8</v>
      </c>
      <c r="Q8" s="17">
        <v>4.09</v>
      </c>
      <c r="R8" s="1">
        <v>50</v>
      </c>
      <c r="T8" s="3" t="s">
        <v>84</v>
      </c>
      <c r="U8" s="18">
        <f t="shared" si="0"/>
        <v>2.58</v>
      </c>
      <c r="V8" s="18">
        <f t="shared" si="1"/>
        <v>40.9</v>
      </c>
      <c r="W8" s="18">
        <f t="shared" si="2"/>
        <v>2.045</v>
      </c>
      <c r="X8" s="30">
        <f t="shared" si="3"/>
        <v>1290</v>
      </c>
      <c r="Y8" s="115">
        <v>1.74</v>
      </c>
      <c r="Z8" s="123">
        <v>1.71</v>
      </c>
      <c r="AA8" s="104">
        <f t="shared" si="4"/>
        <v>855</v>
      </c>
      <c r="AB8" s="5">
        <v>10000625</v>
      </c>
    </row>
    <row r="9" spans="1:28" ht="63.75">
      <c r="A9" s="5">
        <v>10000643</v>
      </c>
      <c r="B9" s="5" t="s">
        <v>43</v>
      </c>
      <c r="C9" s="4" t="s">
        <v>44</v>
      </c>
      <c r="D9" s="5" t="s">
        <v>149</v>
      </c>
      <c r="E9" s="34">
        <v>200000</v>
      </c>
      <c r="F9" s="8" t="s">
        <v>158</v>
      </c>
      <c r="G9" s="8" t="s">
        <v>158</v>
      </c>
      <c r="H9" s="1" t="s">
        <v>142</v>
      </c>
      <c r="I9" s="1" t="s">
        <v>136</v>
      </c>
      <c r="J9" s="1">
        <v>30</v>
      </c>
      <c r="K9" s="1" t="s">
        <v>107</v>
      </c>
      <c r="L9" s="1" t="s">
        <v>108</v>
      </c>
      <c r="M9" s="1" t="s">
        <v>134</v>
      </c>
      <c r="N9" s="17">
        <v>34.5</v>
      </c>
      <c r="O9" s="17">
        <v>1.15</v>
      </c>
      <c r="P9" s="17">
        <v>30</v>
      </c>
      <c r="Q9" s="17">
        <v>1</v>
      </c>
      <c r="R9" s="1">
        <v>50</v>
      </c>
      <c r="T9" s="3" t="s">
        <v>84</v>
      </c>
      <c r="U9" s="18">
        <f t="shared" si="0"/>
        <v>0.575</v>
      </c>
      <c r="V9" s="18">
        <f t="shared" si="1"/>
        <v>15</v>
      </c>
      <c r="W9" s="18">
        <f t="shared" si="2"/>
        <v>0.5</v>
      </c>
      <c r="X9" s="30">
        <f t="shared" si="3"/>
        <v>114999.99999999999</v>
      </c>
      <c r="Y9" s="115">
        <v>0.47</v>
      </c>
      <c r="Z9" s="123">
        <v>0.47</v>
      </c>
      <c r="AA9" s="104">
        <f t="shared" si="4"/>
        <v>94000</v>
      </c>
      <c r="AB9" s="5">
        <v>10000643</v>
      </c>
    </row>
    <row r="10" spans="1:28" ht="63.75">
      <c r="A10" s="5">
        <v>10007693</v>
      </c>
      <c r="B10" s="5" t="s">
        <v>43</v>
      </c>
      <c r="C10" s="4" t="s">
        <v>51</v>
      </c>
      <c r="D10" s="5" t="s">
        <v>149</v>
      </c>
      <c r="E10" s="34">
        <v>300</v>
      </c>
      <c r="F10" s="8" t="s">
        <v>158</v>
      </c>
      <c r="G10" s="8" t="s">
        <v>158</v>
      </c>
      <c r="H10" s="1" t="s">
        <v>147</v>
      </c>
      <c r="I10" s="1" t="s">
        <v>136</v>
      </c>
      <c r="J10" s="1">
        <v>36</v>
      </c>
      <c r="K10" s="1" t="s">
        <v>107</v>
      </c>
      <c r="L10" s="1" t="s">
        <v>108</v>
      </c>
      <c r="M10" s="1" t="s">
        <v>148</v>
      </c>
      <c r="N10" s="17">
        <v>162</v>
      </c>
      <c r="O10" s="17">
        <v>4.5</v>
      </c>
      <c r="P10" s="17">
        <v>154.84</v>
      </c>
      <c r="Q10" s="17">
        <v>4.3</v>
      </c>
      <c r="R10" s="1">
        <v>50</v>
      </c>
      <c r="T10" s="3" t="s">
        <v>84</v>
      </c>
      <c r="U10" s="18">
        <f t="shared" si="0"/>
        <v>2.25</v>
      </c>
      <c r="V10" s="18">
        <f t="shared" si="1"/>
        <v>77.42</v>
      </c>
      <c r="W10" s="18">
        <f t="shared" si="2"/>
        <v>2.15</v>
      </c>
      <c r="X10" s="30">
        <f t="shared" si="3"/>
        <v>675</v>
      </c>
      <c r="Y10" s="115">
        <v>1.68</v>
      </c>
      <c r="Z10" s="123">
        <v>1.68</v>
      </c>
      <c r="AA10" s="104">
        <f t="shared" si="4"/>
        <v>504</v>
      </c>
      <c r="AB10" s="5">
        <v>10007693</v>
      </c>
    </row>
    <row r="11" spans="24:27" ht="12.75">
      <c r="X11" s="28">
        <f>SUM(X3:X10)</f>
        <v>124856.24999999999</v>
      </c>
      <c r="Y11" s="117"/>
      <c r="Z11" s="117"/>
      <c r="AA11" s="128">
        <f>SUM(AA3:AA10)</f>
        <v>101194.5</v>
      </c>
    </row>
    <row r="12" spans="1:27" ht="23.25">
      <c r="A12" s="134" t="s">
        <v>55</v>
      </c>
      <c r="B12" s="134"/>
      <c r="C12" s="134"/>
      <c r="D12" s="134"/>
      <c r="E12" s="134"/>
      <c r="F12" s="134"/>
      <c r="G12" s="134"/>
      <c r="H12" s="134"/>
      <c r="I12" s="134"/>
      <c r="J12" s="134"/>
      <c r="K12" s="134"/>
      <c r="L12" s="134"/>
      <c r="M12" s="134"/>
      <c r="N12" s="134"/>
      <c r="O12" s="134"/>
      <c r="P12" s="134"/>
      <c r="Q12" s="134"/>
      <c r="R12" s="134"/>
      <c r="S12" s="139"/>
      <c r="T12" s="139"/>
      <c r="U12" s="139"/>
      <c r="V12" s="139"/>
      <c r="W12" s="139"/>
      <c r="X12" s="139"/>
      <c r="Y12" s="139"/>
      <c r="Z12" s="139"/>
      <c r="AA12" s="139"/>
    </row>
    <row r="13" spans="1:28" ht="51">
      <c r="A13" s="11" t="s">
        <v>12</v>
      </c>
      <c r="B13" s="11" t="s">
        <v>13</v>
      </c>
      <c r="C13" s="11" t="s">
        <v>14</v>
      </c>
      <c r="D13" s="12" t="s">
        <v>15</v>
      </c>
      <c r="E13" s="13" t="s">
        <v>16</v>
      </c>
      <c r="F13" s="12" t="s">
        <v>172</v>
      </c>
      <c r="G13" s="12" t="s">
        <v>173</v>
      </c>
      <c r="H13" s="14" t="s">
        <v>174</v>
      </c>
      <c r="I13" s="15" t="s">
        <v>175</v>
      </c>
      <c r="J13" s="15" t="s">
        <v>176</v>
      </c>
      <c r="K13" s="15" t="s">
        <v>177</v>
      </c>
      <c r="L13" s="15" t="s">
        <v>178</v>
      </c>
      <c r="M13" s="15" t="s">
        <v>179</v>
      </c>
      <c r="N13" s="35" t="s">
        <v>93</v>
      </c>
      <c r="O13" s="36" t="s">
        <v>94</v>
      </c>
      <c r="P13" s="106" t="s">
        <v>385</v>
      </c>
      <c r="Q13" s="106" t="s">
        <v>384</v>
      </c>
      <c r="R13" s="14" t="s">
        <v>18</v>
      </c>
      <c r="S13" s="14" t="s">
        <v>56</v>
      </c>
      <c r="T13" s="12" t="s">
        <v>83</v>
      </c>
      <c r="U13" s="16" t="s">
        <v>91</v>
      </c>
      <c r="V13" s="103" t="s">
        <v>397</v>
      </c>
      <c r="W13" s="103" t="s">
        <v>386</v>
      </c>
      <c r="X13" s="27" t="s">
        <v>98</v>
      </c>
      <c r="Y13" s="103" t="s">
        <v>404</v>
      </c>
      <c r="Z13" s="121" t="s">
        <v>404</v>
      </c>
      <c r="AA13" s="103" t="s">
        <v>403</v>
      </c>
      <c r="AB13" s="11" t="s">
        <v>12</v>
      </c>
    </row>
    <row r="14" spans="1:28" ht="51">
      <c r="A14" s="5">
        <v>10000613</v>
      </c>
      <c r="B14" s="5" t="s">
        <v>19</v>
      </c>
      <c r="C14" s="4" t="s">
        <v>20</v>
      </c>
      <c r="D14" s="5" t="s">
        <v>149</v>
      </c>
      <c r="E14" s="2">
        <v>1000</v>
      </c>
      <c r="F14" s="8" t="s">
        <v>158</v>
      </c>
      <c r="G14" s="8" t="s">
        <v>158</v>
      </c>
      <c r="H14" s="4" t="s">
        <v>20</v>
      </c>
      <c r="I14" s="1" t="s">
        <v>57</v>
      </c>
      <c r="J14" s="10" t="s">
        <v>58</v>
      </c>
      <c r="K14" s="1" t="s">
        <v>107</v>
      </c>
      <c r="M14" s="1">
        <v>320</v>
      </c>
      <c r="N14" s="17" t="s">
        <v>92</v>
      </c>
      <c r="O14" s="17">
        <v>3.65</v>
      </c>
      <c r="P14" s="17" t="s">
        <v>92</v>
      </c>
      <c r="Q14" s="17">
        <v>3.12</v>
      </c>
      <c r="R14" s="7">
        <v>0.34</v>
      </c>
      <c r="S14" s="3">
        <v>3340817</v>
      </c>
      <c r="T14" s="3" t="s">
        <v>85</v>
      </c>
      <c r="U14" s="18">
        <f>O14-(O14*R14)</f>
        <v>2.409</v>
      </c>
      <c r="V14" s="17" t="s">
        <v>92</v>
      </c>
      <c r="W14" s="18">
        <f>Q14-(Q14*R14)</f>
        <v>2.0591999999999997</v>
      </c>
      <c r="X14" s="30">
        <f>U14*E14</f>
        <v>2409</v>
      </c>
      <c r="Y14" s="115">
        <v>1.75</v>
      </c>
      <c r="Z14" s="123">
        <v>1.75</v>
      </c>
      <c r="AA14" s="104">
        <f>Z14*E14</f>
        <v>1750</v>
      </c>
      <c r="AB14" s="5">
        <v>10000613</v>
      </c>
    </row>
    <row r="15" spans="1:28" ht="25.5">
      <c r="A15" s="5">
        <v>10126780</v>
      </c>
      <c r="B15" s="5" t="s">
        <v>23</v>
      </c>
      <c r="C15" s="4" t="s">
        <v>25</v>
      </c>
      <c r="D15" s="5" t="s">
        <v>149</v>
      </c>
      <c r="E15" s="34">
        <v>500</v>
      </c>
      <c r="F15" s="8" t="s">
        <v>158</v>
      </c>
      <c r="G15" s="8" t="s">
        <v>158</v>
      </c>
      <c r="H15" s="1" t="s">
        <v>61</v>
      </c>
      <c r="I15" s="1" t="s">
        <v>57</v>
      </c>
      <c r="J15" s="10" t="s">
        <v>62</v>
      </c>
      <c r="K15" s="1" t="s">
        <v>107</v>
      </c>
      <c r="M15" s="1">
        <f>53*4</f>
        <v>212</v>
      </c>
      <c r="N15" s="17" t="s">
        <v>92</v>
      </c>
      <c r="O15" s="17">
        <v>3.63</v>
      </c>
      <c r="P15" s="17" t="s">
        <v>92</v>
      </c>
      <c r="Q15" s="17">
        <v>3.2</v>
      </c>
      <c r="R15" s="7">
        <v>0.2</v>
      </c>
      <c r="S15" s="3">
        <v>4985693</v>
      </c>
      <c r="T15" s="3" t="s">
        <v>85</v>
      </c>
      <c r="U15" s="18">
        <f aca="true" t="shared" si="5" ref="U15:U20">O15-(O15*R15)</f>
        <v>2.904</v>
      </c>
      <c r="V15" s="17" t="s">
        <v>92</v>
      </c>
      <c r="W15" s="18">
        <f aca="true" t="shared" si="6" ref="W15:W20">Q15-(Q15*R15)</f>
        <v>2.56</v>
      </c>
      <c r="X15" s="30">
        <f aca="true" t="shared" si="7" ref="X15:X20">U15*E15</f>
        <v>1452</v>
      </c>
      <c r="Y15" s="115">
        <v>2.48</v>
      </c>
      <c r="Z15" s="123">
        <v>2.48</v>
      </c>
      <c r="AA15" s="104">
        <f aca="true" t="shared" si="8" ref="AA15:AA20">Z15*E15</f>
        <v>1240</v>
      </c>
      <c r="AB15" s="5">
        <v>10126780</v>
      </c>
    </row>
    <row r="16" spans="1:28" ht="38.25">
      <c r="A16" s="5">
        <v>10000616</v>
      </c>
      <c r="B16" s="5" t="s">
        <v>27</v>
      </c>
      <c r="C16" s="4" t="s">
        <v>28</v>
      </c>
      <c r="D16" s="5" t="s">
        <v>149</v>
      </c>
      <c r="E16" s="34">
        <v>700</v>
      </c>
      <c r="F16" s="8" t="s">
        <v>158</v>
      </c>
      <c r="G16" s="8" t="s">
        <v>158</v>
      </c>
      <c r="H16" s="1" t="s">
        <v>63</v>
      </c>
      <c r="I16" s="1" t="s">
        <v>57</v>
      </c>
      <c r="J16" s="10" t="s">
        <v>64</v>
      </c>
      <c r="K16" s="1" t="s">
        <v>107</v>
      </c>
      <c r="M16" s="1">
        <v>480</v>
      </c>
      <c r="N16" s="17" t="s">
        <v>92</v>
      </c>
      <c r="O16" s="17">
        <v>2.44</v>
      </c>
      <c r="P16" s="17" t="s">
        <v>92</v>
      </c>
      <c r="Q16" s="17">
        <v>2.25</v>
      </c>
      <c r="R16" s="7">
        <v>0.32</v>
      </c>
      <c r="S16" s="3">
        <v>8340861</v>
      </c>
      <c r="T16" s="3" t="s">
        <v>85</v>
      </c>
      <c r="U16" s="18">
        <f t="shared" si="5"/>
        <v>1.6591999999999998</v>
      </c>
      <c r="V16" s="17" t="s">
        <v>92</v>
      </c>
      <c r="W16" s="18">
        <f t="shared" si="6"/>
        <v>1.53</v>
      </c>
      <c r="X16" s="30">
        <f t="shared" si="7"/>
        <v>1161.4399999999998</v>
      </c>
      <c r="Y16" s="115">
        <v>1.42</v>
      </c>
      <c r="Z16" s="123">
        <v>1.42</v>
      </c>
      <c r="AA16" s="104">
        <f t="shared" si="8"/>
        <v>994</v>
      </c>
      <c r="AB16" s="5">
        <v>10000616</v>
      </c>
    </row>
    <row r="17" spans="1:28" ht="38.25">
      <c r="A17" s="5">
        <v>10126595</v>
      </c>
      <c r="B17" s="5" t="s">
        <v>31</v>
      </c>
      <c r="C17" s="4" t="s">
        <v>34</v>
      </c>
      <c r="D17" s="5" t="s">
        <v>149</v>
      </c>
      <c r="E17" s="34">
        <v>50</v>
      </c>
      <c r="F17" s="8" t="s">
        <v>158</v>
      </c>
      <c r="G17" s="8" t="s">
        <v>158</v>
      </c>
      <c r="H17" s="4" t="s">
        <v>34</v>
      </c>
      <c r="I17" s="1" t="s">
        <v>57</v>
      </c>
      <c r="J17" s="10" t="s">
        <v>62</v>
      </c>
      <c r="K17" s="1" t="s">
        <v>107</v>
      </c>
      <c r="M17" s="1">
        <f>53*4</f>
        <v>212</v>
      </c>
      <c r="N17" s="17" t="s">
        <v>92</v>
      </c>
      <c r="O17" s="17">
        <v>3.65</v>
      </c>
      <c r="P17" s="17" t="s">
        <v>92</v>
      </c>
      <c r="Q17" s="17">
        <v>3</v>
      </c>
      <c r="R17" s="7">
        <v>0.13</v>
      </c>
      <c r="S17" s="3">
        <v>4996955</v>
      </c>
      <c r="T17" s="3" t="s">
        <v>85</v>
      </c>
      <c r="U17" s="18">
        <f t="shared" si="5"/>
        <v>3.1755</v>
      </c>
      <c r="V17" s="17" t="s">
        <v>92</v>
      </c>
      <c r="W17" s="18">
        <f t="shared" si="6"/>
        <v>2.61</v>
      </c>
      <c r="X17" s="30">
        <f t="shared" si="7"/>
        <v>158.775</v>
      </c>
      <c r="Y17" s="115">
        <v>2.44</v>
      </c>
      <c r="Z17" s="123">
        <v>2.44</v>
      </c>
      <c r="AA17" s="104">
        <f t="shared" si="8"/>
        <v>122</v>
      </c>
      <c r="AB17" s="5">
        <v>10126595</v>
      </c>
    </row>
    <row r="18" spans="1:28" ht="63.75">
      <c r="A18" s="5">
        <v>10000623</v>
      </c>
      <c r="B18" s="5" t="s">
        <v>35</v>
      </c>
      <c r="C18" s="4" t="s">
        <v>37</v>
      </c>
      <c r="D18" s="5" t="s">
        <v>149</v>
      </c>
      <c r="E18" s="34">
        <v>1000</v>
      </c>
      <c r="F18" s="8" t="s">
        <v>158</v>
      </c>
      <c r="G18" s="8" t="s">
        <v>158</v>
      </c>
      <c r="H18" s="4" t="s">
        <v>37</v>
      </c>
      <c r="I18" s="1" t="s">
        <v>72</v>
      </c>
      <c r="J18" s="10" t="s">
        <v>58</v>
      </c>
      <c r="K18" s="1" t="s">
        <v>107</v>
      </c>
      <c r="M18" s="1">
        <v>300</v>
      </c>
      <c r="N18" s="17" t="s">
        <v>92</v>
      </c>
      <c r="O18" s="17">
        <v>2.29</v>
      </c>
      <c r="P18" s="17" t="s">
        <v>92</v>
      </c>
      <c r="Q18" s="17">
        <v>2.2</v>
      </c>
      <c r="R18" s="7">
        <v>0.17</v>
      </c>
      <c r="S18" s="3">
        <v>5580667</v>
      </c>
      <c r="T18" s="3" t="s">
        <v>85</v>
      </c>
      <c r="U18" s="18">
        <f t="shared" si="5"/>
        <v>1.9007</v>
      </c>
      <c r="V18" s="17" t="s">
        <v>92</v>
      </c>
      <c r="W18" s="18">
        <f t="shared" si="6"/>
        <v>1.826</v>
      </c>
      <c r="X18" s="30">
        <f t="shared" si="7"/>
        <v>1900.7</v>
      </c>
      <c r="Y18" s="115">
        <v>1.65</v>
      </c>
      <c r="Z18" s="123">
        <v>1.65</v>
      </c>
      <c r="AA18" s="104">
        <f t="shared" si="8"/>
        <v>1650</v>
      </c>
      <c r="AB18" s="5">
        <v>10000623</v>
      </c>
    </row>
    <row r="19" spans="1:28" ht="38.25">
      <c r="A19" s="5">
        <v>10000625</v>
      </c>
      <c r="B19" s="5" t="s">
        <v>39</v>
      </c>
      <c r="C19" s="4" t="s">
        <v>40</v>
      </c>
      <c r="D19" s="5" t="s">
        <v>149</v>
      </c>
      <c r="E19" s="34">
        <v>500</v>
      </c>
      <c r="F19" s="8" t="s">
        <v>158</v>
      </c>
      <c r="G19" s="8" t="s">
        <v>158</v>
      </c>
      <c r="H19" s="4" t="s">
        <v>40</v>
      </c>
      <c r="I19" s="1" t="s">
        <v>57</v>
      </c>
      <c r="J19" s="10" t="s">
        <v>58</v>
      </c>
      <c r="K19" s="1" t="s">
        <v>107</v>
      </c>
      <c r="M19" s="1">
        <v>320</v>
      </c>
      <c r="N19" s="17" t="s">
        <v>92</v>
      </c>
      <c r="O19" s="17">
        <v>3.6</v>
      </c>
      <c r="P19" s="17" t="s">
        <v>92</v>
      </c>
      <c r="Q19" s="17">
        <v>2.7</v>
      </c>
      <c r="R19" s="7">
        <v>0.27</v>
      </c>
      <c r="S19" s="3">
        <v>750299</v>
      </c>
      <c r="T19" s="3" t="s">
        <v>85</v>
      </c>
      <c r="U19" s="18">
        <f t="shared" si="5"/>
        <v>2.628</v>
      </c>
      <c r="V19" s="17" t="s">
        <v>92</v>
      </c>
      <c r="W19" s="18">
        <f t="shared" si="6"/>
        <v>1.971</v>
      </c>
      <c r="X19" s="30">
        <f t="shared" si="7"/>
        <v>1314</v>
      </c>
      <c r="Y19" s="115">
        <v>1.75</v>
      </c>
      <c r="Z19" s="123">
        <v>1.75</v>
      </c>
      <c r="AA19" s="104">
        <f t="shared" si="8"/>
        <v>875</v>
      </c>
      <c r="AB19" s="5">
        <v>10000625</v>
      </c>
    </row>
    <row r="20" spans="1:28" ht="63.75">
      <c r="A20" s="5">
        <v>10000643</v>
      </c>
      <c r="B20" s="5" t="s">
        <v>43</v>
      </c>
      <c r="C20" s="4" t="s">
        <v>44</v>
      </c>
      <c r="D20" s="5" t="s">
        <v>149</v>
      </c>
      <c r="E20" s="34">
        <v>200000</v>
      </c>
      <c r="F20" s="8" t="s">
        <v>158</v>
      </c>
      <c r="G20" s="8" t="s">
        <v>158</v>
      </c>
      <c r="H20" s="1" t="s">
        <v>65</v>
      </c>
      <c r="I20" s="1" t="s">
        <v>57</v>
      </c>
      <c r="J20" s="10" t="s">
        <v>64</v>
      </c>
      <c r="K20" s="1" t="s">
        <v>107</v>
      </c>
      <c r="M20" s="1">
        <f>30*32</f>
        <v>960</v>
      </c>
      <c r="N20" s="17" t="s">
        <v>92</v>
      </c>
      <c r="O20" s="17">
        <v>0.93</v>
      </c>
      <c r="P20" s="17" t="s">
        <v>92</v>
      </c>
      <c r="Q20" s="17">
        <v>0.93</v>
      </c>
      <c r="R20" s="7">
        <v>0.3</v>
      </c>
      <c r="S20" s="3">
        <v>703496</v>
      </c>
      <c r="T20" s="3" t="s">
        <v>85</v>
      </c>
      <c r="U20" s="18">
        <f t="shared" si="5"/>
        <v>0.651</v>
      </c>
      <c r="V20" s="17" t="s">
        <v>92</v>
      </c>
      <c r="W20" s="18">
        <f t="shared" si="6"/>
        <v>0.651</v>
      </c>
      <c r="X20" s="30">
        <f t="shared" si="7"/>
        <v>130200</v>
      </c>
      <c r="Y20" s="115">
        <v>0.49</v>
      </c>
      <c r="Z20" s="123">
        <v>0.49</v>
      </c>
      <c r="AA20" s="104">
        <f t="shared" si="8"/>
        <v>98000</v>
      </c>
      <c r="AB20" s="5">
        <v>10000643</v>
      </c>
    </row>
    <row r="21" spans="1:28" ht="63.75">
      <c r="A21" s="37">
        <v>10007693</v>
      </c>
      <c r="B21" s="37" t="s">
        <v>43</v>
      </c>
      <c r="C21" s="38" t="s">
        <v>51</v>
      </c>
      <c r="D21" s="37" t="s">
        <v>149</v>
      </c>
      <c r="E21" s="43">
        <v>300</v>
      </c>
      <c r="F21" s="40" t="s">
        <v>158</v>
      </c>
      <c r="G21" s="40" t="s">
        <v>158</v>
      </c>
      <c r="H21" s="41"/>
      <c r="I21" s="41"/>
      <c r="J21" s="41"/>
      <c r="K21" s="41"/>
      <c r="L21" s="41"/>
      <c r="M21" s="41"/>
      <c r="N21" s="42"/>
      <c r="O21" s="44" t="s">
        <v>96</v>
      </c>
      <c r="P21" s="42"/>
      <c r="Q21" s="44" t="s">
        <v>96</v>
      </c>
      <c r="R21" s="45" t="s">
        <v>96</v>
      </c>
      <c r="S21" s="46"/>
      <c r="T21" s="46"/>
      <c r="U21" s="46" t="s">
        <v>96</v>
      </c>
      <c r="V21" s="42"/>
      <c r="W21" s="46" t="s">
        <v>96</v>
      </c>
      <c r="X21" s="46" t="s">
        <v>96</v>
      </c>
      <c r="Y21" s="46" t="s">
        <v>96</v>
      </c>
      <c r="Z21" s="125" t="s">
        <v>96</v>
      </c>
      <c r="AA21" s="104"/>
      <c r="AB21" s="37">
        <v>10007693</v>
      </c>
    </row>
    <row r="22" spans="24:27" ht="12.75">
      <c r="X22" s="28">
        <f>SUM(X14:X20)</f>
        <v>138595.915</v>
      </c>
      <c r="Y22" s="117"/>
      <c r="Z22" s="117"/>
      <c r="AA22" s="28">
        <f>SUM(AA14:AA20)</f>
        <v>104631</v>
      </c>
    </row>
  </sheetData>
  <sheetProtection/>
  <mergeCells count="2">
    <mergeCell ref="A1:AA1"/>
    <mergeCell ref="A12:AA12"/>
  </mergeCells>
  <printOptions gridLines="1" horizontalCentered="1"/>
  <pageMargins left="0.2" right="0.19" top="0.57" bottom="0.86" header="0.2" footer="0.2"/>
  <pageSetup horizontalDpi="600" verticalDpi="600" orientation="landscape" paperSize="5" r:id="rId1"/>
  <headerFooter alignWithMargins="0">
    <oddFooter>&amp;CPage &amp;P of &amp;N</oddFooter>
  </headerFooter>
</worksheet>
</file>

<file path=xl/worksheets/sheet16.xml><?xml version="1.0" encoding="utf-8"?>
<worksheet xmlns="http://schemas.openxmlformats.org/spreadsheetml/2006/main" xmlns:r="http://schemas.openxmlformats.org/officeDocument/2006/relationships">
  <dimension ref="A1:AB18"/>
  <sheetViews>
    <sheetView zoomScalePageLayoutView="0" workbookViewId="0" topLeftCell="A1">
      <selection activeCell="AC5" sqref="AC5"/>
    </sheetView>
  </sheetViews>
  <sheetFormatPr defaultColWidth="9.140625" defaultRowHeight="12.75"/>
  <cols>
    <col min="1" max="1" width="7.8515625" style="3" bestFit="1" customWidth="1"/>
    <col min="2" max="2" width="9.421875" style="3" bestFit="1" customWidth="1"/>
    <col min="3" max="3" width="19.8515625" style="3" bestFit="1" customWidth="1"/>
    <col min="4" max="4" width="8.7109375" style="3" bestFit="1" customWidth="1"/>
    <col min="5" max="5" width="7.421875" style="3" bestFit="1" customWidth="1"/>
    <col min="6" max="6" width="11.00390625" style="3" bestFit="1" customWidth="1"/>
    <col min="7" max="7" width="10.57421875" style="3" bestFit="1" customWidth="1"/>
    <col min="8" max="8" width="14.00390625" style="1" bestFit="1" customWidth="1"/>
    <col min="9" max="9" width="9.28125" style="1" bestFit="1" customWidth="1"/>
    <col min="10" max="10" width="7.00390625" style="1" bestFit="1" customWidth="1"/>
    <col min="11" max="11" width="8.28125" style="1" bestFit="1" customWidth="1"/>
    <col min="12" max="12" width="6.8515625" style="1" bestFit="1" customWidth="1"/>
    <col min="13" max="13" width="9.00390625" style="1" bestFit="1" customWidth="1"/>
    <col min="14" max="17" width="7.421875" style="1" hidden="1" customWidth="1"/>
    <col min="18" max="18" width="7.8515625" style="1" hidden="1" customWidth="1"/>
    <col min="19" max="19" width="8.57421875" style="3" bestFit="1" customWidth="1"/>
    <col min="20" max="20" width="7.8515625" style="3" bestFit="1" customWidth="1"/>
    <col min="21" max="22" width="7.57421875" style="3" hidden="1" customWidth="1"/>
    <col min="23" max="23" width="8.8515625" style="3" hidden="1" customWidth="1"/>
    <col min="24" max="24" width="8.7109375" style="3" hidden="1" customWidth="1"/>
    <col min="25" max="25" width="8.7109375" style="116" hidden="1" customWidth="1"/>
    <col min="26" max="26" width="8.7109375" style="116" customWidth="1"/>
    <col min="27" max="27" width="8.7109375" style="3" bestFit="1" customWidth="1"/>
    <col min="28" max="28" width="7.8515625" style="3" bestFit="1" customWidth="1"/>
    <col min="29" max="16384" width="9.140625" style="3" customWidth="1"/>
  </cols>
  <sheetData>
    <row r="1" spans="1:27" ht="23.25">
      <c r="A1" s="134" t="s">
        <v>157</v>
      </c>
      <c r="B1" s="134"/>
      <c r="C1" s="134"/>
      <c r="D1" s="134"/>
      <c r="E1" s="134"/>
      <c r="F1" s="134"/>
      <c r="G1" s="134"/>
      <c r="H1" s="134"/>
      <c r="I1" s="134"/>
      <c r="J1" s="134"/>
      <c r="K1" s="134"/>
      <c r="L1" s="134"/>
      <c r="M1" s="134"/>
      <c r="N1" s="134"/>
      <c r="O1" s="134"/>
      <c r="P1" s="134"/>
      <c r="Q1" s="134"/>
      <c r="R1" s="134"/>
      <c r="S1" s="139"/>
      <c r="T1" s="139"/>
      <c r="U1" s="139"/>
      <c r="V1" s="139"/>
      <c r="W1" s="139"/>
      <c r="X1" s="139"/>
      <c r="Y1" s="139"/>
      <c r="Z1" s="139"/>
      <c r="AA1" s="139"/>
    </row>
    <row r="2" spans="1:28" ht="51">
      <c r="A2" s="11" t="s">
        <v>12</v>
      </c>
      <c r="B2" s="11" t="s">
        <v>13</v>
      </c>
      <c r="C2" s="11" t="s">
        <v>14</v>
      </c>
      <c r="D2" s="12" t="s">
        <v>15</v>
      </c>
      <c r="E2" s="13" t="s">
        <v>16</v>
      </c>
      <c r="F2" s="12" t="s">
        <v>172</v>
      </c>
      <c r="G2" s="12" t="s">
        <v>173</v>
      </c>
      <c r="H2" s="14" t="s">
        <v>174</v>
      </c>
      <c r="I2" s="15" t="s">
        <v>175</v>
      </c>
      <c r="J2" s="15" t="s">
        <v>176</v>
      </c>
      <c r="K2" s="15" t="s">
        <v>177</v>
      </c>
      <c r="L2" s="15" t="s">
        <v>178</v>
      </c>
      <c r="M2" s="15" t="s">
        <v>179</v>
      </c>
      <c r="N2" s="15" t="s">
        <v>89</v>
      </c>
      <c r="O2" s="14" t="s">
        <v>94</v>
      </c>
      <c r="P2" s="109" t="s">
        <v>387</v>
      </c>
      <c r="Q2" s="109" t="s">
        <v>384</v>
      </c>
      <c r="R2" s="14" t="s">
        <v>18</v>
      </c>
      <c r="S2" s="14" t="s">
        <v>56</v>
      </c>
      <c r="T2" s="12" t="s">
        <v>83</v>
      </c>
      <c r="U2" s="16" t="s">
        <v>91</v>
      </c>
      <c r="V2" s="103" t="s">
        <v>397</v>
      </c>
      <c r="W2" s="103" t="s">
        <v>386</v>
      </c>
      <c r="X2" s="27" t="s">
        <v>97</v>
      </c>
      <c r="Y2" s="103" t="s">
        <v>404</v>
      </c>
      <c r="Z2" s="103" t="s">
        <v>407</v>
      </c>
      <c r="AA2" s="103" t="s">
        <v>408</v>
      </c>
      <c r="AB2" s="11" t="s">
        <v>12</v>
      </c>
    </row>
    <row r="3" spans="1:28" ht="38.25">
      <c r="A3" s="5">
        <v>10000613</v>
      </c>
      <c r="B3" s="5" t="s">
        <v>19</v>
      </c>
      <c r="C3" s="4" t="s">
        <v>20</v>
      </c>
      <c r="D3" s="5" t="s">
        <v>149</v>
      </c>
      <c r="E3" s="3">
        <v>200</v>
      </c>
      <c r="F3" s="8" t="s">
        <v>158</v>
      </c>
      <c r="G3" s="8" t="s">
        <v>158</v>
      </c>
      <c r="H3" s="1" t="s">
        <v>105</v>
      </c>
      <c r="I3" s="1" t="s">
        <v>106</v>
      </c>
      <c r="J3" s="1">
        <v>20</v>
      </c>
      <c r="K3" s="1" t="s">
        <v>107</v>
      </c>
      <c r="L3" s="1" t="s">
        <v>108</v>
      </c>
      <c r="M3" s="1" t="s">
        <v>109</v>
      </c>
      <c r="N3" s="17">
        <v>98.4</v>
      </c>
      <c r="O3" s="17">
        <v>4.92</v>
      </c>
      <c r="P3" s="17">
        <v>86.6</v>
      </c>
      <c r="Q3" s="17">
        <v>4.18</v>
      </c>
      <c r="R3" s="1">
        <v>50</v>
      </c>
      <c r="T3" s="3" t="s">
        <v>84</v>
      </c>
      <c r="U3" s="18">
        <f aca="true" t="shared" si="0" ref="U3:U8">O3-(O3*R3%)</f>
        <v>2.46</v>
      </c>
      <c r="V3" s="18">
        <f aca="true" t="shared" si="1" ref="V3:V8">P3-(P3*R3%)</f>
        <v>43.3</v>
      </c>
      <c r="W3" s="18">
        <f aca="true" t="shared" si="2" ref="W3:W8">Q3-(Q3*R3%)</f>
        <v>2.09</v>
      </c>
      <c r="X3" s="30">
        <f aca="true" t="shared" si="3" ref="X3:X8">U3*E3</f>
        <v>492</v>
      </c>
      <c r="Y3" s="115">
        <v>1.73</v>
      </c>
      <c r="Z3" s="123">
        <v>1.71</v>
      </c>
      <c r="AA3" s="104">
        <f aca="true" t="shared" si="4" ref="AA3:AA8">Y3*E3</f>
        <v>346</v>
      </c>
      <c r="AB3" s="5">
        <v>10000613</v>
      </c>
    </row>
    <row r="4" spans="1:28" ht="51">
      <c r="A4" s="5">
        <v>10126606</v>
      </c>
      <c r="B4" s="5" t="s">
        <v>19</v>
      </c>
      <c r="C4" s="4" t="s">
        <v>22</v>
      </c>
      <c r="D4" s="5" t="s">
        <v>149</v>
      </c>
      <c r="E4" s="3">
        <v>900</v>
      </c>
      <c r="F4" s="8" t="s">
        <v>158</v>
      </c>
      <c r="G4" s="8" t="s">
        <v>158</v>
      </c>
      <c r="H4" s="1" t="s">
        <v>112</v>
      </c>
      <c r="I4" s="1" t="s">
        <v>113</v>
      </c>
      <c r="J4" s="1">
        <v>20</v>
      </c>
      <c r="K4" s="1" t="s">
        <v>107</v>
      </c>
      <c r="L4" s="1" t="s">
        <v>108</v>
      </c>
      <c r="M4" s="1" t="s">
        <v>114</v>
      </c>
      <c r="N4" s="17">
        <v>95.6</v>
      </c>
      <c r="O4" s="17">
        <v>4.78</v>
      </c>
      <c r="P4" s="17">
        <v>95.6</v>
      </c>
      <c r="Q4" s="17">
        <v>4.78</v>
      </c>
      <c r="R4" s="1">
        <v>50</v>
      </c>
      <c r="T4" s="3" t="s">
        <v>84</v>
      </c>
      <c r="U4" s="18">
        <f t="shared" si="0"/>
        <v>2.39</v>
      </c>
      <c r="V4" s="18">
        <f t="shared" si="1"/>
        <v>47.8</v>
      </c>
      <c r="W4" s="18">
        <f t="shared" si="2"/>
        <v>2.39</v>
      </c>
      <c r="X4" s="30">
        <f t="shared" si="3"/>
        <v>2151</v>
      </c>
      <c r="Y4" s="115">
        <v>2.21</v>
      </c>
      <c r="Z4" s="123">
        <v>2.21</v>
      </c>
      <c r="AA4" s="104">
        <f t="shared" si="4"/>
        <v>1989</v>
      </c>
      <c r="AB4" s="5">
        <v>10126606</v>
      </c>
    </row>
    <row r="5" spans="1:28" ht="38.25">
      <c r="A5" s="5">
        <v>10000615</v>
      </c>
      <c r="B5" s="5" t="s">
        <v>23</v>
      </c>
      <c r="C5" s="4" t="s">
        <v>24</v>
      </c>
      <c r="D5" s="5" t="s">
        <v>149</v>
      </c>
      <c r="E5" s="3">
        <v>500</v>
      </c>
      <c r="F5" s="8" t="s">
        <v>158</v>
      </c>
      <c r="G5" s="8" t="s">
        <v>158</v>
      </c>
      <c r="H5" s="1" t="s">
        <v>137</v>
      </c>
      <c r="I5" s="1" t="s">
        <v>106</v>
      </c>
      <c r="J5" s="1">
        <v>10</v>
      </c>
      <c r="K5" s="1" t="s">
        <v>107</v>
      </c>
      <c r="L5" s="1" t="s">
        <v>108</v>
      </c>
      <c r="M5" s="1" t="s">
        <v>138</v>
      </c>
      <c r="N5" s="17">
        <v>57.4</v>
      </c>
      <c r="O5" s="17">
        <v>5.74</v>
      </c>
      <c r="P5" s="17">
        <v>48</v>
      </c>
      <c r="Q5" s="17">
        <v>4.8</v>
      </c>
      <c r="R5" s="1">
        <v>50</v>
      </c>
      <c r="T5" s="3" t="s">
        <v>84</v>
      </c>
      <c r="U5" s="18">
        <f t="shared" si="0"/>
        <v>2.87</v>
      </c>
      <c r="V5" s="18">
        <f t="shared" si="1"/>
        <v>24</v>
      </c>
      <c r="W5" s="18">
        <f t="shared" si="2"/>
        <v>2.4</v>
      </c>
      <c r="X5" s="30">
        <f t="shared" si="3"/>
        <v>1435</v>
      </c>
      <c r="Y5" s="115">
        <v>2.1</v>
      </c>
      <c r="Z5" s="123">
        <v>2.02</v>
      </c>
      <c r="AA5" s="104">
        <f t="shared" si="4"/>
        <v>1050</v>
      </c>
      <c r="AB5" s="5">
        <v>10000615</v>
      </c>
    </row>
    <row r="6" spans="1:28" ht="38.25">
      <c r="A6" s="5">
        <v>10000616</v>
      </c>
      <c r="B6" s="5" t="s">
        <v>27</v>
      </c>
      <c r="C6" s="4" t="s">
        <v>28</v>
      </c>
      <c r="D6" s="5" t="s">
        <v>149</v>
      </c>
      <c r="E6" s="3">
        <v>150</v>
      </c>
      <c r="F6" s="8" t="s">
        <v>158</v>
      </c>
      <c r="G6" s="8" t="s">
        <v>158</v>
      </c>
      <c r="H6" s="1" t="s">
        <v>119</v>
      </c>
      <c r="I6" s="1" t="s">
        <v>120</v>
      </c>
      <c r="J6" s="1">
        <v>30</v>
      </c>
      <c r="K6" s="1" t="s">
        <v>107</v>
      </c>
      <c r="L6" s="1" t="s">
        <v>108</v>
      </c>
      <c r="M6" s="1" t="s">
        <v>121</v>
      </c>
      <c r="N6" s="17">
        <v>108.6</v>
      </c>
      <c r="O6" s="17">
        <v>3.61</v>
      </c>
      <c r="P6" s="17">
        <v>94.2</v>
      </c>
      <c r="Q6" s="17">
        <v>3.14</v>
      </c>
      <c r="R6" s="1">
        <v>50</v>
      </c>
      <c r="T6" s="3" t="s">
        <v>84</v>
      </c>
      <c r="U6" s="18">
        <f t="shared" si="0"/>
        <v>1.805</v>
      </c>
      <c r="V6" s="18">
        <f t="shared" si="1"/>
        <v>47.1</v>
      </c>
      <c r="W6" s="18">
        <f t="shared" si="2"/>
        <v>1.57</v>
      </c>
      <c r="X6" s="30">
        <f t="shared" si="3"/>
        <v>270.75</v>
      </c>
      <c r="Y6" s="115">
        <v>1.41</v>
      </c>
      <c r="Z6" s="123">
        <v>1.41</v>
      </c>
      <c r="AA6" s="104">
        <f t="shared" si="4"/>
        <v>211.5</v>
      </c>
      <c r="AB6" s="5">
        <v>10000616</v>
      </c>
    </row>
    <row r="7" spans="1:28" ht="63.75">
      <c r="A7" s="5">
        <v>10000643</v>
      </c>
      <c r="B7" s="5" t="s">
        <v>43</v>
      </c>
      <c r="C7" s="4" t="s">
        <v>44</v>
      </c>
      <c r="D7" s="5" t="s">
        <v>149</v>
      </c>
      <c r="E7" s="3">
        <v>900</v>
      </c>
      <c r="F7" s="8" t="s">
        <v>158</v>
      </c>
      <c r="G7" s="8" t="s">
        <v>158</v>
      </c>
      <c r="H7" s="1" t="s">
        <v>142</v>
      </c>
      <c r="I7" s="1" t="s">
        <v>136</v>
      </c>
      <c r="J7" s="1">
        <v>30</v>
      </c>
      <c r="K7" s="1" t="s">
        <v>107</v>
      </c>
      <c r="L7" s="1" t="s">
        <v>108</v>
      </c>
      <c r="M7" s="1" t="s">
        <v>134</v>
      </c>
      <c r="N7" s="17">
        <v>34.5</v>
      </c>
      <c r="O7" s="17">
        <v>1.15</v>
      </c>
      <c r="P7" s="17">
        <v>30</v>
      </c>
      <c r="Q7" s="17">
        <v>1</v>
      </c>
      <c r="R7" s="1">
        <v>50</v>
      </c>
      <c r="T7" s="3" t="s">
        <v>84</v>
      </c>
      <c r="U7" s="18">
        <f t="shared" si="0"/>
        <v>0.575</v>
      </c>
      <c r="V7" s="18">
        <f t="shared" si="1"/>
        <v>15</v>
      </c>
      <c r="W7" s="18">
        <f t="shared" si="2"/>
        <v>0.5</v>
      </c>
      <c r="X7" s="30">
        <f t="shared" si="3"/>
        <v>517.5</v>
      </c>
      <c r="Y7" s="115">
        <v>0.47</v>
      </c>
      <c r="Z7" s="123">
        <v>0.47</v>
      </c>
      <c r="AA7" s="104">
        <f t="shared" si="4"/>
        <v>423</v>
      </c>
      <c r="AB7" s="5">
        <v>10000643</v>
      </c>
    </row>
    <row r="8" spans="1:28" ht="51">
      <c r="A8" s="5">
        <v>10000646</v>
      </c>
      <c r="B8" s="5" t="s">
        <v>43</v>
      </c>
      <c r="C8" s="4" t="s">
        <v>47</v>
      </c>
      <c r="D8" s="5" t="s">
        <v>149</v>
      </c>
      <c r="E8" s="3">
        <v>250</v>
      </c>
      <c r="F8" s="8" t="s">
        <v>158</v>
      </c>
      <c r="G8" s="8" t="s">
        <v>158</v>
      </c>
      <c r="H8" s="1" t="s">
        <v>135</v>
      </c>
      <c r="I8" s="1" t="s">
        <v>136</v>
      </c>
      <c r="J8" s="1">
        <v>10</v>
      </c>
      <c r="K8" s="1" t="s">
        <v>107</v>
      </c>
      <c r="L8" s="1" t="s">
        <v>108</v>
      </c>
      <c r="M8" s="1">
        <v>900</v>
      </c>
      <c r="N8" s="17">
        <v>32</v>
      </c>
      <c r="O8" s="17">
        <v>3.2</v>
      </c>
      <c r="P8" s="17"/>
      <c r="Q8" s="17"/>
      <c r="R8" s="1">
        <v>50</v>
      </c>
      <c r="T8" s="3" t="s">
        <v>84</v>
      </c>
      <c r="U8" s="18">
        <f t="shared" si="0"/>
        <v>1.6</v>
      </c>
      <c r="V8" s="18">
        <f t="shared" si="1"/>
        <v>0</v>
      </c>
      <c r="W8" s="18">
        <f t="shared" si="2"/>
        <v>0</v>
      </c>
      <c r="X8" s="30">
        <f t="shared" si="3"/>
        <v>400</v>
      </c>
      <c r="Y8" s="115">
        <v>1.71</v>
      </c>
      <c r="Z8" s="123">
        <v>1.71</v>
      </c>
      <c r="AA8" s="104">
        <f t="shared" si="4"/>
        <v>427.5</v>
      </c>
      <c r="AB8" s="5">
        <v>10000646</v>
      </c>
    </row>
    <row r="9" spans="24:27" ht="12.75">
      <c r="X9" s="28">
        <f>SUM(X3:X8)</f>
        <v>5266.25</v>
      </c>
      <c r="Y9" s="117"/>
      <c r="Z9" s="117"/>
      <c r="AA9" s="28">
        <f>SUM(AA3:AA8)</f>
        <v>4447</v>
      </c>
    </row>
    <row r="10" spans="1:27" ht="23.25">
      <c r="A10" s="134" t="s">
        <v>157</v>
      </c>
      <c r="B10" s="134"/>
      <c r="C10" s="134"/>
      <c r="D10" s="134"/>
      <c r="E10" s="134"/>
      <c r="F10" s="134"/>
      <c r="G10" s="134"/>
      <c r="H10" s="134"/>
      <c r="I10" s="134"/>
      <c r="J10" s="134"/>
      <c r="K10" s="134"/>
      <c r="L10" s="134"/>
      <c r="M10" s="134"/>
      <c r="N10" s="134"/>
      <c r="O10" s="134"/>
      <c r="P10" s="134"/>
      <c r="Q10" s="134"/>
      <c r="R10" s="134"/>
      <c r="S10" s="139"/>
      <c r="T10" s="139"/>
      <c r="U10" s="139"/>
      <c r="V10" s="139"/>
      <c r="W10" s="139"/>
      <c r="X10" s="139"/>
      <c r="Y10" s="139"/>
      <c r="Z10" s="139"/>
      <c r="AA10" s="139"/>
    </row>
    <row r="11" spans="1:28" ht="51">
      <c r="A11" s="11" t="s">
        <v>12</v>
      </c>
      <c r="B11" s="11" t="s">
        <v>13</v>
      </c>
      <c r="C11" s="11" t="s">
        <v>14</v>
      </c>
      <c r="D11" s="12" t="s">
        <v>15</v>
      </c>
      <c r="E11" s="13" t="s">
        <v>16</v>
      </c>
      <c r="F11" s="12" t="s">
        <v>172</v>
      </c>
      <c r="G11" s="12" t="s">
        <v>173</v>
      </c>
      <c r="H11" s="14" t="s">
        <v>174</v>
      </c>
      <c r="I11" s="15" t="s">
        <v>175</v>
      </c>
      <c r="J11" s="15" t="s">
        <v>176</v>
      </c>
      <c r="K11" s="15" t="s">
        <v>177</v>
      </c>
      <c r="L11" s="15" t="s">
        <v>178</v>
      </c>
      <c r="M11" s="15" t="s">
        <v>179</v>
      </c>
      <c r="N11" s="15" t="s">
        <v>89</v>
      </c>
      <c r="O11" s="14" t="s">
        <v>17</v>
      </c>
      <c r="P11" s="109" t="s">
        <v>387</v>
      </c>
      <c r="Q11" s="109" t="s">
        <v>384</v>
      </c>
      <c r="R11" s="14" t="s">
        <v>18</v>
      </c>
      <c r="S11" s="14" t="s">
        <v>56</v>
      </c>
      <c r="T11" s="12" t="s">
        <v>83</v>
      </c>
      <c r="U11" s="16" t="s">
        <v>91</v>
      </c>
      <c r="V11" s="103" t="s">
        <v>397</v>
      </c>
      <c r="W11" s="103" t="s">
        <v>386</v>
      </c>
      <c r="X11" s="27" t="s">
        <v>98</v>
      </c>
      <c r="Y11" s="103" t="s">
        <v>404</v>
      </c>
      <c r="Z11" s="121" t="s">
        <v>404</v>
      </c>
      <c r="AA11" s="103" t="s">
        <v>403</v>
      </c>
      <c r="AB11" s="11" t="s">
        <v>12</v>
      </c>
    </row>
    <row r="12" spans="1:28" ht="51">
      <c r="A12" s="5">
        <v>10000613</v>
      </c>
      <c r="B12" s="5" t="s">
        <v>19</v>
      </c>
      <c r="C12" s="4" t="s">
        <v>20</v>
      </c>
      <c r="D12" s="5" t="s">
        <v>149</v>
      </c>
      <c r="E12" s="2">
        <v>200</v>
      </c>
      <c r="F12" s="8" t="s">
        <v>158</v>
      </c>
      <c r="G12" s="8" t="s">
        <v>158</v>
      </c>
      <c r="H12" s="4" t="s">
        <v>20</v>
      </c>
      <c r="I12" s="1" t="s">
        <v>57</v>
      </c>
      <c r="J12" s="10" t="s">
        <v>58</v>
      </c>
      <c r="K12" s="1" t="s">
        <v>107</v>
      </c>
      <c r="M12" s="1">
        <v>320</v>
      </c>
      <c r="N12" s="1" t="s">
        <v>88</v>
      </c>
      <c r="O12" s="6">
        <v>3.65</v>
      </c>
      <c r="P12" s="1" t="s">
        <v>88</v>
      </c>
      <c r="Q12" s="6">
        <v>3.12</v>
      </c>
      <c r="R12" s="7">
        <v>0.34</v>
      </c>
      <c r="S12" s="3">
        <v>3340817</v>
      </c>
      <c r="T12" s="3" t="s">
        <v>85</v>
      </c>
      <c r="U12" s="19">
        <f>O12-(O12*R12)</f>
        <v>2.409</v>
      </c>
      <c r="V12" s="1" t="s">
        <v>88</v>
      </c>
      <c r="W12" s="19">
        <f>Q12-(Q12*R12)</f>
        <v>2.0591999999999997</v>
      </c>
      <c r="X12" s="31">
        <f>U12*E12</f>
        <v>481.79999999999995</v>
      </c>
      <c r="Y12" s="118">
        <v>1.75</v>
      </c>
      <c r="Z12" s="122">
        <v>1.75</v>
      </c>
      <c r="AA12" s="110">
        <f>Z12*E12</f>
        <v>350</v>
      </c>
      <c r="AB12" s="5">
        <v>10000613</v>
      </c>
    </row>
    <row r="13" spans="1:28" ht="51">
      <c r="A13" s="5">
        <v>10126606</v>
      </c>
      <c r="B13" s="5" t="s">
        <v>19</v>
      </c>
      <c r="C13" s="4" t="s">
        <v>22</v>
      </c>
      <c r="D13" s="5" t="s">
        <v>149</v>
      </c>
      <c r="E13" s="3">
        <v>900</v>
      </c>
      <c r="F13" s="8" t="s">
        <v>158</v>
      </c>
      <c r="G13" s="8" t="s">
        <v>158</v>
      </c>
      <c r="H13" s="4" t="s">
        <v>22</v>
      </c>
      <c r="I13" s="1" t="s">
        <v>57</v>
      </c>
      <c r="J13" s="10" t="s">
        <v>58</v>
      </c>
      <c r="K13" s="1" t="s">
        <v>107</v>
      </c>
      <c r="M13" s="1">
        <v>320</v>
      </c>
      <c r="N13" s="1" t="s">
        <v>88</v>
      </c>
      <c r="O13" s="6">
        <v>3.72</v>
      </c>
      <c r="P13" s="1" t="s">
        <v>88</v>
      </c>
      <c r="Q13" s="6">
        <v>3.4</v>
      </c>
      <c r="R13" s="7">
        <v>0.32</v>
      </c>
      <c r="S13" s="3">
        <v>2404473</v>
      </c>
      <c r="T13" s="3" t="s">
        <v>85</v>
      </c>
      <c r="U13" s="19">
        <f>O13-(O13*R13)</f>
        <v>2.5296000000000003</v>
      </c>
      <c r="V13" s="1" t="s">
        <v>88</v>
      </c>
      <c r="W13" s="19">
        <f>Q13-(Q13*R13)</f>
        <v>2.312</v>
      </c>
      <c r="X13" s="31">
        <f>U13*E13</f>
        <v>2276.6400000000003</v>
      </c>
      <c r="Y13" s="118">
        <v>2.22</v>
      </c>
      <c r="Z13" s="122">
        <v>2.22</v>
      </c>
      <c r="AA13" s="110">
        <f>Z13*E13</f>
        <v>1998.0000000000002</v>
      </c>
      <c r="AB13" s="5">
        <v>10126606</v>
      </c>
    </row>
    <row r="14" spans="1:28" ht="25.5">
      <c r="A14" s="5">
        <v>10000615</v>
      </c>
      <c r="B14" s="5" t="s">
        <v>23</v>
      </c>
      <c r="C14" s="4" t="s">
        <v>24</v>
      </c>
      <c r="D14" s="5" t="s">
        <v>149</v>
      </c>
      <c r="E14" s="3">
        <v>500</v>
      </c>
      <c r="F14" s="8" t="s">
        <v>158</v>
      </c>
      <c r="G14" s="8" t="s">
        <v>158</v>
      </c>
      <c r="H14" s="1" t="s">
        <v>59</v>
      </c>
      <c r="I14" s="1" t="s">
        <v>57</v>
      </c>
      <c r="J14" s="10" t="s">
        <v>60</v>
      </c>
      <c r="K14" s="1" t="s">
        <v>107</v>
      </c>
      <c r="M14" s="1">
        <f>4*144</f>
        <v>576</v>
      </c>
      <c r="N14" s="1" t="s">
        <v>88</v>
      </c>
      <c r="O14" s="6">
        <v>3.72</v>
      </c>
      <c r="P14" s="1" t="s">
        <v>88</v>
      </c>
      <c r="Q14" s="6">
        <v>2.9</v>
      </c>
      <c r="R14" s="7">
        <v>0.18</v>
      </c>
      <c r="S14" s="3">
        <v>73569</v>
      </c>
      <c r="T14" s="3" t="s">
        <v>85</v>
      </c>
      <c r="U14" s="19">
        <f>O14-(O14*R14)</f>
        <v>3.0504000000000002</v>
      </c>
      <c r="V14" s="1" t="s">
        <v>88</v>
      </c>
      <c r="W14" s="19">
        <f>Q14-(Q14*R14)</f>
        <v>2.378</v>
      </c>
      <c r="X14" s="31">
        <f>U14*E14</f>
        <v>1525.2</v>
      </c>
      <c r="Y14" s="118">
        <v>2.12</v>
      </c>
      <c r="Z14" s="122">
        <v>2.12</v>
      </c>
      <c r="AA14" s="110">
        <f>Z14*E14</f>
        <v>1060</v>
      </c>
      <c r="AB14" s="5">
        <v>10000615</v>
      </c>
    </row>
    <row r="15" spans="1:28" ht="38.25">
      <c r="A15" s="5">
        <v>10000616</v>
      </c>
      <c r="B15" s="5" t="s">
        <v>27</v>
      </c>
      <c r="C15" s="4" t="s">
        <v>28</v>
      </c>
      <c r="D15" s="5" t="s">
        <v>149</v>
      </c>
      <c r="E15" s="3">
        <v>150</v>
      </c>
      <c r="F15" s="8" t="s">
        <v>158</v>
      </c>
      <c r="G15" s="8" t="s">
        <v>158</v>
      </c>
      <c r="H15" s="1" t="s">
        <v>63</v>
      </c>
      <c r="I15" s="1" t="s">
        <v>57</v>
      </c>
      <c r="J15" s="10" t="s">
        <v>64</v>
      </c>
      <c r="K15" s="1" t="s">
        <v>107</v>
      </c>
      <c r="M15" s="1">
        <v>480</v>
      </c>
      <c r="N15" s="1" t="s">
        <v>88</v>
      </c>
      <c r="O15" s="6">
        <v>2.44</v>
      </c>
      <c r="P15" s="1" t="s">
        <v>88</v>
      </c>
      <c r="Q15" s="6">
        <v>2.25</v>
      </c>
      <c r="R15" s="7">
        <v>0.32</v>
      </c>
      <c r="S15" s="3">
        <v>8340861</v>
      </c>
      <c r="T15" s="3" t="s">
        <v>85</v>
      </c>
      <c r="U15" s="19">
        <f>O15-(O15*R15)</f>
        <v>1.6591999999999998</v>
      </c>
      <c r="V15" s="1" t="s">
        <v>88</v>
      </c>
      <c r="W15" s="19">
        <f>Q15-(Q15*R15)</f>
        <v>1.53</v>
      </c>
      <c r="X15" s="31">
        <f>U15*E15</f>
        <v>248.87999999999997</v>
      </c>
      <c r="Y15" s="118">
        <v>1.42</v>
      </c>
      <c r="Z15" s="122">
        <v>1.42</v>
      </c>
      <c r="AA15" s="110">
        <f>Z15*E15</f>
        <v>213</v>
      </c>
      <c r="AB15" s="5">
        <v>10000616</v>
      </c>
    </row>
    <row r="16" spans="1:28" ht="63.75">
      <c r="A16" s="5">
        <v>10000643</v>
      </c>
      <c r="B16" s="5" t="s">
        <v>43</v>
      </c>
      <c r="C16" s="4" t="s">
        <v>44</v>
      </c>
      <c r="D16" s="5" t="s">
        <v>149</v>
      </c>
      <c r="E16" s="3">
        <v>900</v>
      </c>
      <c r="F16" s="8" t="s">
        <v>158</v>
      </c>
      <c r="G16" s="8" t="s">
        <v>158</v>
      </c>
      <c r="H16" s="1" t="s">
        <v>65</v>
      </c>
      <c r="I16" s="1" t="s">
        <v>57</v>
      </c>
      <c r="J16" s="10" t="s">
        <v>64</v>
      </c>
      <c r="K16" s="1" t="s">
        <v>107</v>
      </c>
      <c r="M16" s="1">
        <f>30*32</f>
        <v>960</v>
      </c>
      <c r="N16" s="1" t="s">
        <v>88</v>
      </c>
      <c r="O16" s="6">
        <v>0.93</v>
      </c>
      <c r="P16" s="1" t="s">
        <v>88</v>
      </c>
      <c r="Q16" s="6">
        <v>0.93</v>
      </c>
      <c r="R16" s="7">
        <v>0.3</v>
      </c>
      <c r="S16" s="3">
        <v>703496</v>
      </c>
      <c r="T16" s="3" t="s">
        <v>85</v>
      </c>
      <c r="U16" s="19">
        <f>O16-(O16*R16)</f>
        <v>0.651</v>
      </c>
      <c r="V16" s="1" t="s">
        <v>88</v>
      </c>
      <c r="W16" s="19">
        <f>Q16-(Q16*R16)</f>
        <v>0.651</v>
      </c>
      <c r="X16" s="31">
        <f>U16*E16</f>
        <v>585.9</v>
      </c>
      <c r="Y16" s="118">
        <v>0.49</v>
      </c>
      <c r="Z16" s="122">
        <v>0.49</v>
      </c>
      <c r="AA16" s="110">
        <f>Z16*E16</f>
        <v>441</v>
      </c>
      <c r="AB16" s="5">
        <v>10000643</v>
      </c>
    </row>
    <row r="17" spans="1:28" ht="51">
      <c r="A17" s="37">
        <v>10000646</v>
      </c>
      <c r="B17" s="37" t="s">
        <v>43</v>
      </c>
      <c r="C17" s="38" t="s">
        <v>47</v>
      </c>
      <c r="D17" s="37" t="s">
        <v>149</v>
      </c>
      <c r="E17" s="39">
        <v>250</v>
      </c>
      <c r="F17" s="40" t="s">
        <v>158</v>
      </c>
      <c r="G17" s="40" t="s">
        <v>158</v>
      </c>
      <c r="H17" s="41"/>
      <c r="I17" s="41"/>
      <c r="J17" s="41"/>
      <c r="K17" s="41"/>
      <c r="L17" s="41"/>
      <c r="M17" s="41"/>
      <c r="N17" s="41"/>
      <c r="O17" s="41" t="s">
        <v>96</v>
      </c>
      <c r="P17" s="41"/>
      <c r="Q17" s="41" t="s">
        <v>96</v>
      </c>
      <c r="R17" s="41" t="s">
        <v>96</v>
      </c>
      <c r="S17" s="39"/>
      <c r="T17" s="39"/>
      <c r="U17" s="39"/>
      <c r="V17" s="39"/>
      <c r="W17" s="41" t="s">
        <v>96</v>
      </c>
      <c r="X17" s="41" t="s">
        <v>96</v>
      </c>
      <c r="Y17" s="41" t="s">
        <v>96</v>
      </c>
      <c r="Z17" s="129" t="s">
        <v>96</v>
      </c>
      <c r="AA17" s="110"/>
      <c r="AB17" s="37">
        <v>10000646</v>
      </c>
    </row>
    <row r="18" spans="24:27" ht="12.75">
      <c r="X18" s="29">
        <f>SUM(X12:X17)</f>
        <v>5118.42</v>
      </c>
      <c r="Y18" s="119"/>
      <c r="Z18" s="119"/>
      <c r="AA18" s="127">
        <f>SUM(AA12:AA17)</f>
        <v>4062</v>
      </c>
    </row>
  </sheetData>
  <sheetProtection/>
  <mergeCells count="2">
    <mergeCell ref="A10:AA10"/>
    <mergeCell ref="A1:AA1"/>
  </mergeCells>
  <printOptions gridLines="1" horizontalCentered="1"/>
  <pageMargins left="0.2" right="0.19" top="0.62" bottom="0.42" header="0.17" footer="0.17"/>
  <pageSetup horizontalDpi="600" verticalDpi="600" orientation="landscape" paperSize="5" r:id="rId1"/>
  <headerFooter alignWithMargins="0">
    <oddFooter>&amp;CPage &amp;P of &amp;N</oddFooter>
  </headerFooter>
</worksheet>
</file>

<file path=xl/worksheets/sheet17.xml><?xml version="1.0" encoding="utf-8"?>
<worksheet xmlns="http://schemas.openxmlformats.org/spreadsheetml/2006/main" xmlns:r="http://schemas.openxmlformats.org/officeDocument/2006/relationships">
  <dimension ref="A1:S8"/>
  <sheetViews>
    <sheetView zoomScalePageLayoutView="0" workbookViewId="0" topLeftCell="E1">
      <selection activeCell="M11" sqref="M11"/>
    </sheetView>
  </sheetViews>
  <sheetFormatPr defaultColWidth="9.140625" defaultRowHeight="12.75"/>
  <cols>
    <col min="1" max="1" width="7.8515625" style="3" bestFit="1" customWidth="1"/>
    <col min="2" max="2" width="9.421875" style="3" bestFit="1" customWidth="1"/>
    <col min="3" max="3" width="22.57421875" style="3" bestFit="1" customWidth="1"/>
    <col min="4" max="4" width="8.7109375" style="3" bestFit="1" customWidth="1"/>
    <col min="5" max="5" width="7.421875" style="3" bestFit="1" customWidth="1"/>
    <col min="6" max="6" width="11.00390625" style="3" bestFit="1" customWidth="1"/>
    <col min="7" max="7" width="10.57421875" style="3" bestFit="1" customWidth="1"/>
    <col min="8" max="8" width="24.8515625" style="1" customWidth="1"/>
    <col min="9" max="9" width="10.140625" style="1" bestFit="1" customWidth="1"/>
    <col min="10" max="10" width="7.00390625" style="1" bestFit="1" customWidth="1"/>
    <col min="11" max="11" width="8.28125" style="1" bestFit="1" customWidth="1"/>
    <col min="12" max="12" width="6.8515625" style="1" bestFit="1" customWidth="1"/>
    <col min="13" max="13" width="7.57421875" style="1" bestFit="1" customWidth="1"/>
    <col min="14" max="14" width="6.8515625" style="1" hidden="1" customWidth="1"/>
    <col min="15" max="15" width="7.8515625" style="1" hidden="1" customWidth="1"/>
    <col min="16" max="16" width="8.57421875" style="3" bestFit="1" customWidth="1"/>
    <col min="17" max="17" width="6.421875" style="3" bestFit="1" customWidth="1"/>
    <col min="18" max="18" width="7.57421875" style="3" bestFit="1" customWidth="1"/>
    <col min="19" max="19" width="8.421875" style="3" bestFit="1" customWidth="1"/>
    <col min="20" max="16384" width="9.140625" style="3" customWidth="1"/>
  </cols>
  <sheetData>
    <row r="1" spans="1:19" ht="23.25">
      <c r="A1" s="134" t="s">
        <v>163</v>
      </c>
      <c r="B1" s="134"/>
      <c r="C1" s="134"/>
      <c r="D1" s="134"/>
      <c r="E1" s="134"/>
      <c r="F1" s="134"/>
      <c r="G1" s="134"/>
      <c r="H1" s="134"/>
      <c r="I1" s="134"/>
      <c r="J1" s="134"/>
      <c r="K1" s="134"/>
      <c r="L1" s="134"/>
      <c r="M1" s="134"/>
      <c r="N1" s="134"/>
      <c r="O1" s="134"/>
      <c r="P1" s="139"/>
      <c r="Q1" s="139"/>
      <c r="R1" s="139"/>
      <c r="S1" s="139"/>
    </row>
    <row r="2" spans="1:19" ht="51">
      <c r="A2" s="11" t="s">
        <v>12</v>
      </c>
      <c r="B2" s="11" t="s">
        <v>13</v>
      </c>
      <c r="C2" s="11" t="s">
        <v>14</v>
      </c>
      <c r="D2" s="12" t="s">
        <v>15</v>
      </c>
      <c r="E2" s="13" t="s">
        <v>16</v>
      </c>
      <c r="F2" s="12" t="s">
        <v>172</v>
      </c>
      <c r="G2" s="12" t="s">
        <v>173</v>
      </c>
      <c r="H2" s="14" t="s">
        <v>174</v>
      </c>
      <c r="I2" s="15" t="s">
        <v>175</v>
      </c>
      <c r="J2" s="15" t="s">
        <v>176</v>
      </c>
      <c r="K2" s="15" t="s">
        <v>177</v>
      </c>
      <c r="L2" s="15" t="s">
        <v>178</v>
      </c>
      <c r="M2" s="15" t="s">
        <v>179</v>
      </c>
      <c r="N2" s="14" t="s">
        <v>17</v>
      </c>
      <c r="O2" s="14" t="s">
        <v>18</v>
      </c>
      <c r="P2" s="14" t="s">
        <v>56</v>
      </c>
      <c r="Q2" s="12" t="s">
        <v>83</v>
      </c>
      <c r="R2" s="103" t="s">
        <v>404</v>
      </c>
      <c r="S2" s="121" t="s">
        <v>403</v>
      </c>
    </row>
    <row r="3" spans="1:19" ht="25.5">
      <c r="A3" s="5">
        <v>10000613</v>
      </c>
      <c r="B3" s="5" t="s">
        <v>19</v>
      </c>
      <c r="C3" s="4" t="s">
        <v>20</v>
      </c>
      <c r="D3" s="5" t="s">
        <v>149</v>
      </c>
      <c r="E3" s="2">
        <v>400</v>
      </c>
      <c r="F3" s="8" t="s">
        <v>158</v>
      </c>
      <c r="G3" s="8" t="s">
        <v>158</v>
      </c>
      <c r="H3" s="4" t="s">
        <v>20</v>
      </c>
      <c r="I3" s="1" t="s">
        <v>57</v>
      </c>
      <c r="J3" s="10" t="s">
        <v>58</v>
      </c>
      <c r="K3" s="1" t="s">
        <v>107</v>
      </c>
      <c r="M3" s="1">
        <v>320</v>
      </c>
      <c r="N3" s="6">
        <v>3.12</v>
      </c>
      <c r="O3" s="7">
        <v>0.34</v>
      </c>
      <c r="P3" s="3">
        <v>3340817</v>
      </c>
      <c r="Q3" s="3" t="s">
        <v>85</v>
      </c>
      <c r="R3" s="19">
        <v>1.75</v>
      </c>
      <c r="S3" s="122">
        <f>R3*E3</f>
        <v>700</v>
      </c>
    </row>
    <row r="4" spans="1:19" ht="25.5">
      <c r="A4" s="5">
        <v>10126781</v>
      </c>
      <c r="B4" s="5" t="s">
        <v>23</v>
      </c>
      <c r="C4" s="4" t="s">
        <v>26</v>
      </c>
      <c r="D4" s="5" t="s">
        <v>149</v>
      </c>
      <c r="E4" s="2">
        <v>420</v>
      </c>
      <c r="F4" s="8" t="s">
        <v>158</v>
      </c>
      <c r="G4" s="8" t="s">
        <v>158</v>
      </c>
      <c r="H4" s="1" t="s">
        <v>66</v>
      </c>
      <c r="I4" s="1" t="s">
        <v>67</v>
      </c>
      <c r="J4" s="10" t="s">
        <v>58</v>
      </c>
      <c r="K4" s="1" t="s">
        <v>107</v>
      </c>
      <c r="M4" s="1">
        <v>320</v>
      </c>
      <c r="N4" s="6">
        <v>3.1</v>
      </c>
      <c r="O4" s="7">
        <v>0.3</v>
      </c>
      <c r="P4" s="3">
        <v>5332630</v>
      </c>
      <c r="Q4" s="3" t="s">
        <v>85</v>
      </c>
      <c r="R4" s="19">
        <v>1.93</v>
      </c>
      <c r="S4" s="122">
        <f>R4*E4</f>
        <v>810.6</v>
      </c>
    </row>
    <row r="5" spans="1:19" ht="25.5">
      <c r="A5" s="5">
        <v>10000616</v>
      </c>
      <c r="B5" s="5" t="s">
        <v>27</v>
      </c>
      <c r="C5" s="4" t="s">
        <v>28</v>
      </c>
      <c r="D5" s="5" t="s">
        <v>149</v>
      </c>
      <c r="E5" s="2">
        <v>180</v>
      </c>
      <c r="F5" s="8" t="s">
        <v>158</v>
      </c>
      <c r="G5" s="8" t="s">
        <v>158</v>
      </c>
      <c r="H5" s="1" t="s">
        <v>63</v>
      </c>
      <c r="I5" s="1" t="s">
        <v>57</v>
      </c>
      <c r="J5" s="10" t="s">
        <v>64</v>
      </c>
      <c r="K5" s="1" t="s">
        <v>107</v>
      </c>
      <c r="M5" s="1">
        <v>480</v>
      </c>
      <c r="N5" s="6">
        <v>2.25</v>
      </c>
      <c r="O5" s="7">
        <v>0.32</v>
      </c>
      <c r="P5" s="3">
        <v>8340861</v>
      </c>
      <c r="Q5" s="3" t="s">
        <v>85</v>
      </c>
      <c r="R5" s="19">
        <v>1.42</v>
      </c>
      <c r="S5" s="122">
        <f>R5*E5</f>
        <v>255.6</v>
      </c>
    </row>
    <row r="6" spans="1:19" ht="25.5">
      <c r="A6" s="5">
        <v>10000625</v>
      </c>
      <c r="B6" s="5" t="s">
        <v>39</v>
      </c>
      <c r="C6" s="4" t="s">
        <v>40</v>
      </c>
      <c r="D6" s="5" t="s">
        <v>149</v>
      </c>
      <c r="E6" s="2">
        <v>120</v>
      </c>
      <c r="F6" s="8" t="s">
        <v>158</v>
      </c>
      <c r="G6" s="8" t="s">
        <v>158</v>
      </c>
      <c r="H6" s="4" t="s">
        <v>40</v>
      </c>
      <c r="I6" s="1" t="s">
        <v>57</v>
      </c>
      <c r="J6" s="10" t="s">
        <v>58</v>
      </c>
      <c r="K6" s="1" t="s">
        <v>107</v>
      </c>
      <c r="M6" s="1">
        <v>320</v>
      </c>
      <c r="N6" s="6">
        <v>2.7</v>
      </c>
      <c r="O6" s="7">
        <v>0.27</v>
      </c>
      <c r="P6" s="3">
        <v>750299</v>
      </c>
      <c r="Q6" s="3" t="s">
        <v>85</v>
      </c>
      <c r="R6" s="19">
        <v>1.75</v>
      </c>
      <c r="S6" s="122">
        <f>R6*E6</f>
        <v>210</v>
      </c>
    </row>
    <row r="7" spans="1:19" ht="51">
      <c r="A7" s="5">
        <v>10000643</v>
      </c>
      <c r="B7" s="5" t="s">
        <v>43</v>
      </c>
      <c r="C7" s="4" t="s">
        <v>44</v>
      </c>
      <c r="D7" s="5" t="s">
        <v>149</v>
      </c>
      <c r="E7" s="2">
        <v>1200</v>
      </c>
      <c r="F7" s="8" t="s">
        <v>158</v>
      </c>
      <c r="G7" s="8" t="s">
        <v>158</v>
      </c>
      <c r="H7" s="1" t="s">
        <v>65</v>
      </c>
      <c r="I7" s="1" t="s">
        <v>57</v>
      </c>
      <c r="J7" s="10" t="s">
        <v>64</v>
      </c>
      <c r="K7" s="1" t="s">
        <v>107</v>
      </c>
      <c r="M7" s="1">
        <f>30*32</f>
        <v>960</v>
      </c>
      <c r="N7" s="6">
        <v>0.93</v>
      </c>
      <c r="O7" s="7">
        <v>0.3</v>
      </c>
      <c r="P7" s="3">
        <v>703496</v>
      </c>
      <c r="Q7" s="3" t="s">
        <v>85</v>
      </c>
      <c r="R7" s="19">
        <v>0.49</v>
      </c>
      <c r="S7" s="122">
        <f>R7*E7</f>
        <v>588</v>
      </c>
    </row>
    <row r="8" ht="12.75">
      <c r="S8" s="29">
        <f>SUM(S3:S7)</f>
        <v>2564.2</v>
      </c>
    </row>
  </sheetData>
  <sheetProtection password="CA4D" sheet="1"/>
  <mergeCells count="1">
    <mergeCell ref="A1:S1"/>
  </mergeCells>
  <printOptions gridLines="1" horizontalCentered="1"/>
  <pageMargins left="0.2" right="0.19" top="0.33" bottom="0.42" header="0.18" footer="0.17"/>
  <pageSetup horizontalDpi="600" verticalDpi="600" orientation="landscape" paperSize="5" r:id="rId1"/>
  <headerFooter alignWithMargins="0">
    <oddFooter>&amp;CPage &amp;P of &amp;N</oddFooter>
  </headerFooter>
</worksheet>
</file>

<file path=xl/worksheets/sheet18.xml><?xml version="1.0" encoding="utf-8"?>
<worksheet xmlns="http://schemas.openxmlformats.org/spreadsheetml/2006/main" xmlns:r="http://schemas.openxmlformats.org/officeDocument/2006/relationships">
  <dimension ref="A1:Z16"/>
  <sheetViews>
    <sheetView zoomScalePageLayoutView="0" workbookViewId="0" topLeftCell="A1">
      <selection activeCell="Z1" sqref="Z1"/>
    </sheetView>
  </sheetViews>
  <sheetFormatPr defaultColWidth="9.140625" defaultRowHeight="12.75"/>
  <cols>
    <col min="1" max="1" width="7.8515625" style="3" bestFit="1" customWidth="1"/>
    <col min="2" max="2" width="9.421875" style="3" bestFit="1" customWidth="1"/>
    <col min="3" max="3" width="27.421875" style="3" customWidth="1"/>
    <col min="4" max="4" width="8.7109375" style="3" bestFit="1" customWidth="1"/>
    <col min="5" max="5" width="7.421875" style="3" bestFit="1" customWidth="1"/>
    <col min="6" max="6" width="25.7109375" style="1" customWidth="1"/>
    <col min="7" max="7" width="12.00390625" style="1" bestFit="1" customWidth="1"/>
    <col min="8" max="8" width="10.8515625" style="1" bestFit="1" customWidth="1"/>
    <col min="9" max="9" width="8.28125" style="1" bestFit="1" customWidth="1"/>
    <col min="10" max="10" width="6.8515625" style="1" bestFit="1" customWidth="1"/>
    <col min="11" max="11" width="11.140625" style="1" customWidth="1"/>
    <col min="12" max="15" width="7.421875" style="1" hidden="1" customWidth="1"/>
    <col min="16" max="16" width="7.8515625" style="1" hidden="1" customWidth="1"/>
    <col min="17" max="17" width="8.57421875" style="3" bestFit="1" customWidth="1"/>
    <col min="18" max="18" width="7.8515625" style="3" bestFit="1" customWidth="1"/>
    <col min="19" max="21" width="7.57421875" style="3" hidden="1" customWidth="1"/>
    <col min="22" max="22" width="12.57421875" style="3" hidden="1" customWidth="1"/>
    <col min="23" max="23" width="7.57421875" style="116" hidden="1" customWidth="1"/>
    <col min="24" max="24" width="7.57421875" style="116" customWidth="1"/>
    <col min="25" max="25" width="8.7109375" style="3" bestFit="1" customWidth="1"/>
    <col min="26" max="26" width="7.8515625" style="3" bestFit="1" customWidth="1"/>
    <col min="27" max="16384" width="9.140625" style="3" customWidth="1"/>
  </cols>
  <sheetData>
    <row r="1" spans="1:25" ht="23.25">
      <c r="A1" s="134" t="s">
        <v>156</v>
      </c>
      <c r="B1" s="134"/>
      <c r="C1" s="134"/>
      <c r="D1" s="134"/>
      <c r="E1" s="134"/>
      <c r="F1" s="134"/>
      <c r="G1" s="134"/>
      <c r="H1" s="134"/>
      <c r="I1" s="134"/>
      <c r="J1" s="134"/>
      <c r="K1" s="134"/>
      <c r="L1" s="134"/>
      <c r="M1" s="134"/>
      <c r="N1" s="134"/>
      <c r="O1" s="134"/>
      <c r="P1" s="134"/>
      <c r="Q1" s="139"/>
      <c r="R1" s="139"/>
      <c r="S1" s="139"/>
      <c r="T1" s="139"/>
      <c r="U1" s="139"/>
      <c r="V1" s="139"/>
      <c r="W1" s="139"/>
      <c r="X1" s="139"/>
      <c r="Y1" s="139"/>
    </row>
    <row r="2" spans="1:26" ht="51">
      <c r="A2" s="11" t="s">
        <v>12</v>
      </c>
      <c r="B2" s="11" t="s">
        <v>13</v>
      </c>
      <c r="C2" s="11" t="s">
        <v>14</v>
      </c>
      <c r="D2" s="12" t="s">
        <v>15</v>
      </c>
      <c r="E2" s="13" t="s">
        <v>16</v>
      </c>
      <c r="F2" s="14" t="s">
        <v>174</v>
      </c>
      <c r="G2" s="15" t="s">
        <v>175</v>
      </c>
      <c r="H2" s="15" t="s">
        <v>176</v>
      </c>
      <c r="I2" s="15" t="s">
        <v>177</v>
      </c>
      <c r="J2" s="15" t="s">
        <v>178</v>
      </c>
      <c r="K2" s="15" t="s">
        <v>179</v>
      </c>
      <c r="L2" s="15" t="s">
        <v>89</v>
      </c>
      <c r="M2" s="14" t="s">
        <v>94</v>
      </c>
      <c r="N2" s="111" t="s">
        <v>387</v>
      </c>
      <c r="O2" s="109" t="s">
        <v>384</v>
      </c>
      <c r="P2" s="14" t="s">
        <v>18</v>
      </c>
      <c r="Q2" s="14" t="s">
        <v>56</v>
      </c>
      <c r="R2" s="12" t="s">
        <v>83</v>
      </c>
      <c r="S2" s="16" t="s">
        <v>91</v>
      </c>
      <c r="T2" s="103" t="s">
        <v>397</v>
      </c>
      <c r="U2" s="103" t="s">
        <v>386</v>
      </c>
      <c r="V2" s="27" t="s">
        <v>97</v>
      </c>
      <c r="W2" s="103" t="s">
        <v>404</v>
      </c>
      <c r="X2" s="103" t="s">
        <v>407</v>
      </c>
      <c r="Y2" s="103" t="s">
        <v>408</v>
      </c>
      <c r="Z2" s="11" t="s">
        <v>12</v>
      </c>
    </row>
    <row r="3" spans="1:26" ht="25.5">
      <c r="A3" s="5">
        <v>10000613</v>
      </c>
      <c r="B3" s="5" t="s">
        <v>19</v>
      </c>
      <c r="C3" s="4" t="s">
        <v>20</v>
      </c>
      <c r="D3" s="5" t="s">
        <v>149</v>
      </c>
      <c r="E3" s="3">
        <v>800</v>
      </c>
      <c r="F3" s="1" t="s">
        <v>105</v>
      </c>
      <c r="G3" s="1" t="s">
        <v>106</v>
      </c>
      <c r="H3" s="1">
        <v>20</v>
      </c>
      <c r="I3" s="1" t="s">
        <v>107</v>
      </c>
      <c r="J3" s="1" t="s">
        <v>108</v>
      </c>
      <c r="K3" s="1" t="s">
        <v>109</v>
      </c>
      <c r="L3" s="17">
        <v>98.4</v>
      </c>
      <c r="M3" s="17">
        <v>4.92</v>
      </c>
      <c r="N3" s="17">
        <v>83.6</v>
      </c>
      <c r="O3" s="17">
        <v>4.18</v>
      </c>
      <c r="P3" s="1">
        <v>50</v>
      </c>
      <c r="R3" s="3" t="s">
        <v>84</v>
      </c>
      <c r="S3" s="18">
        <f>M3-(M3*P3%)</f>
        <v>2.46</v>
      </c>
      <c r="T3" s="18">
        <f>N3-(N3*P3%)</f>
        <v>41.8</v>
      </c>
      <c r="U3" s="18">
        <f>O3-(O3*P3%)</f>
        <v>2.09</v>
      </c>
      <c r="V3" s="30">
        <f>S3*E3</f>
        <v>1968</v>
      </c>
      <c r="W3" s="115">
        <v>1.73</v>
      </c>
      <c r="X3" s="115">
        <v>1.71</v>
      </c>
      <c r="Y3" s="104">
        <f>X3*E3</f>
        <v>1368</v>
      </c>
      <c r="Z3" s="5">
        <v>10000613</v>
      </c>
    </row>
    <row r="4" spans="1:26" ht="25.5">
      <c r="A4" s="5">
        <v>10000615</v>
      </c>
      <c r="B4" s="5" t="s">
        <v>23</v>
      </c>
      <c r="C4" s="4" t="s">
        <v>24</v>
      </c>
      <c r="D4" s="5" t="s">
        <v>149</v>
      </c>
      <c r="E4" s="3">
        <v>100</v>
      </c>
      <c r="F4" s="1" t="s">
        <v>137</v>
      </c>
      <c r="G4" s="1" t="s">
        <v>106</v>
      </c>
      <c r="H4" s="1">
        <v>10</v>
      </c>
      <c r="I4" s="1" t="s">
        <v>107</v>
      </c>
      <c r="J4" s="1" t="s">
        <v>108</v>
      </c>
      <c r="K4" s="1" t="s">
        <v>138</v>
      </c>
      <c r="L4" s="17">
        <v>57.4</v>
      </c>
      <c r="M4" s="17">
        <v>5.74</v>
      </c>
      <c r="N4" s="17">
        <v>48</v>
      </c>
      <c r="O4" s="17">
        <v>4.8</v>
      </c>
      <c r="P4" s="1">
        <v>50</v>
      </c>
      <c r="R4" s="3" t="s">
        <v>84</v>
      </c>
      <c r="S4" s="18">
        <f>M4-(M4*P4%)</f>
        <v>2.87</v>
      </c>
      <c r="T4" s="18">
        <f>N4-(N4*P4%)</f>
        <v>24</v>
      </c>
      <c r="U4" s="18">
        <f>O4-(O4*P4%)</f>
        <v>2.4</v>
      </c>
      <c r="V4" s="30">
        <f>S4*E4</f>
        <v>287</v>
      </c>
      <c r="W4" s="115">
        <v>2.1</v>
      </c>
      <c r="X4" s="115">
        <v>2.02</v>
      </c>
      <c r="Y4" s="104">
        <f>X4*E4</f>
        <v>202</v>
      </c>
      <c r="Z4" s="5">
        <v>10000615</v>
      </c>
    </row>
    <row r="5" spans="1:26" ht="25.5">
      <c r="A5" s="5">
        <v>10000622</v>
      </c>
      <c r="B5" s="5" t="s">
        <v>35</v>
      </c>
      <c r="C5" s="4" t="s">
        <v>36</v>
      </c>
      <c r="D5" s="5" t="s">
        <v>149</v>
      </c>
      <c r="E5" s="3">
        <v>168</v>
      </c>
      <c r="F5" s="1" t="s">
        <v>180</v>
      </c>
      <c r="G5" s="1" t="s">
        <v>181</v>
      </c>
      <c r="H5" s="1" t="s">
        <v>182</v>
      </c>
      <c r="I5" s="1" t="s">
        <v>107</v>
      </c>
      <c r="J5" s="1" t="s">
        <v>108</v>
      </c>
      <c r="K5" s="1" t="s">
        <v>183</v>
      </c>
      <c r="L5" s="17" t="s">
        <v>92</v>
      </c>
      <c r="M5" s="17">
        <v>5.02</v>
      </c>
      <c r="N5" s="17" t="s">
        <v>92</v>
      </c>
      <c r="O5" s="17">
        <v>4.1</v>
      </c>
      <c r="P5" s="1">
        <v>50</v>
      </c>
      <c r="R5" s="3" t="s">
        <v>84</v>
      </c>
      <c r="S5" s="18">
        <f>M5-(M5*P5%)</f>
        <v>2.51</v>
      </c>
      <c r="T5" s="17" t="s">
        <v>92</v>
      </c>
      <c r="U5" s="18">
        <f>O5-(O5*P5%)</f>
        <v>2.05</v>
      </c>
      <c r="V5" s="30">
        <f>S5*E5</f>
        <v>421.67999999999995</v>
      </c>
      <c r="W5" s="115">
        <v>1.84</v>
      </c>
      <c r="X5" s="115">
        <v>1.84</v>
      </c>
      <c r="Y5" s="104">
        <f>X5*E5</f>
        <v>309.12</v>
      </c>
      <c r="Z5" s="5">
        <v>10000622</v>
      </c>
    </row>
    <row r="6" spans="1:26" ht="25.5">
      <c r="A6" s="5">
        <v>10000623</v>
      </c>
      <c r="B6" s="5" t="s">
        <v>35</v>
      </c>
      <c r="C6" s="4" t="s">
        <v>37</v>
      </c>
      <c r="D6" s="5" t="s">
        <v>149</v>
      </c>
      <c r="E6" s="3">
        <v>100</v>
      </c>
      <c r="F6" s="1" t="s">
        <v>141</v>
      </c>
      <c r="G6" s="1" t="s">
        <v>113</v>
      </c>
      <c r="H6" s="1">
        <v>20</v>
      </c>
      <c r="I6" s="1" t="s">
        <v>107</v>
      </c>
      <c r="J6" s="1" t="s">
        <v>108</v>
      </c>
      <c r="K6" s="1" t="s">
        <v>114</v>
      </c>
      <c r="L6" s="17">
        <v>94.36</v>
      </c>
      <c r="M6" s="17">
        <v>4.72</v>
      </c>
      <c r="N6" s="17">
        <v>74</v>
      </c>
      <c r="O6" s="17">
        <v>3.7</v>
      </c>
      <c r="P6" s="1">
        <v>50</v>
      </c>
      <c r="R6" s="3" t="s">
        <v>84</v>
      </c>
      <c r="S6" s="18">
        <f>M6-(M6*P6%)</f>
        <v>2.36</v>
      </c>
      <c r="T6" s="18">
        <f>N6-(N6*P6%)</f>
        <v>37</v>
      </c>
      <c r="U6" s="18">
        <f>O6-(O6*P6%)</f>
        <v>1.85</v>
      </c>
      <c r="V6" s="30">
        <f>S6*E6</f>
        <v>236</v>
      </c>
      <c r="W6" s="115">
        <v>1.79</v>
      </c>
      <c r="X6" s="115">
        <v>1.79</v>
      </c>
      <c r="Y6" s="104">
        <f>X6*E6</f>
        <v>179</v>
      </c>
      <c r="Z6" s="5">
        <v>10000623</v>
      </c>
    </row>
    <row r="7" spans="1:26" ht="51">
      <c r="A7" s="5">
        <v>10000643</v>
      </c>
      <c r="B7" s="5" t="s">
        <v>43</v>
      </c>
      <c r="C7" s="4" t="s">
        <v>44</v>
      </c>
      <c r="D7" s="5" t="s">
        <v>149</v>
      </c>
      <c r="E7" s="3">
        <v>300</v>
      </c>
      <c r="F7" s="1" t="s">
        <v>142</v>
      </c>
      <c r="G7" s="1" t="s">
        <v>136</v>
      </c>
      <c r="H7" s="1">
        <v>30</v>
      </c>
      <c r="I7" s="1" t="s">
        <v>107</v>
      </c>
      <c r="J7" s="1" t="s">
        <v>108</v>
      </c>
      <c r="K7" s="1" t="s">
        <v>134</v>
      </c>
      <c r="L7" s="17">
        <v>34.5</v>
      </c>
      <c r="M7" s="17">
        <v>1.15</v>
      </c>
      <c r="N7" s="17">
        <v>30</v>
      </c>
      <c r="O7" s="17">
        <v>1</v>
      </c>
      <c r="P7" s="1">
        <v>50</v>
      </c>
      <c r="R7" s="3" t="s">
        <v>84</v>
      </c>
      <c r="S7" s="18">
        <f>M7-(M7*P7%)</f>
        <v>0.575</v>
      </c>
      <c r="T7" s="18">
        <f>N7-(N7*P7%)</f>
        <v>15</v>
      </c>
      <c r="U7" s="18">
        <f>O7-(O7*P7%)</f>
        <v>0.5</v>
      </c>
      <c r="V7" s="30">
        <f>S7*E7</f>
        <v>172.5</v>
      </c>
      <c r="W7" s="115">
        <v>0.47</v>
      </c>
      <c r="X7" s="115">
        <v>0.47</v>
      </c>
      <c r="Y7" s="104">
        <f>X7*E7</f>
        <v>141</v>
      </c>
      <c r="Z7" s="5">
        <v>10000643</v>
      </c>
    </row>
    <row r="8" spans="22:25" ht="12.75">
      <c r="V8" s="28">
        <f>SUM(V3:V7)</f>
        <v>3085.18</v>
      </c>
      <c r="W8" s="117"/>
      <c r="X8" s="117"/>
      <c r="Y8" s="128">
        <f>SUM(Y3:Y7)</f>
        <v>2199.12</v>
      </c>
    </row>
    <row r="9" spans="1:25" ht="23.25">
      <c r="A9" s="134" t="s">
        <v>156</v>
      </c>
      <c r="B9" s="134"/>
      <c r="C9" s="134"/>
      <c r="D9" s="134"/>
      <c r="E9" s="134"/>
      <c r="F9" s="134"/>
      <c r="G9" s="134"/>
      <c r="H9" s="134"/>
      <c r="I9" s="134"/>
      <c r="J9" s="134"/>
      <c r="K9" s="134"/>
      <c r="L9" s="134"/>
      <c r="M9" s="134"/>
      <c r="N9" s="134"/>
      <c r="O9" s="134"/>
      <c r="P9" s="134"/>
      <c r="Q9" s="139"/>
      <c r="R9" s="139"/>
      <c r="S9" s="139"/>
      <c r="T9" s="139"/>
      <c r="U9" s="139"/>
      <c r="V9" s="139"/>
      <c r="W9" s="139"/>
      <c r="X9" s="139"/>
      <c r="Y9" s="139"/>
    </row>
    <row r="10" spans="1:26" ht="51">
      <c r="A10" s="11" t="s">
        <v>12</v>
      </c>
      <c r="B10" s="11" t="s">
        <v>13</v>
      </c>
      <c r="C10" s="11" t="s">
        <v>14</v>
      </c>
      <c r="D10" s="12" t="s">
        <v>15</v>
      </c>
      <c r="E10" s="13" t="s">
        <v>16</v>
      </c>
      <c r="F10" s="14" t="s">
        <v>174</v>
      </c>
      <c r="G10" s="15" t="s">
        <v>175</v>
      </c>
      <c r="H10" s="15" t="s">
        <v>176</v>
      </c>
      <c r="I10" s="15" t="s">
        <v>177</v>
      </c>
      <c r="J10" s="15" t="s">
        <v>178</v>
      </c>
      <c r="K10" s="15" t="s">
        <v>179</v>
      </c>
      <c r="L10" s="15" t="s">
        <v>89</v>
      </c>
      <c r="M10" s="14" t="s">
        <v>17</v>
      </c>
      <c r="N10" s="111" t="s">
        <v>387</v>
      </c>
      <c r="O10" s="109" t="s">
        <v>384</v>
      </c>
      <c r="P10" s="14" t="s">
        <v>18</v>
      </c>
      <c r="Q10" s="14" t="s">
        <v>56</v>
      </c>
      <c r="R10" s="12" t="s">
        <v>83</v>
      </c>
      <c r="S10" s="16" t="s">
        <v>91</v>
      </c>
      <c r="T10" s="103" t="s">
        <v>397</v>
      </c>
      <c r="U10" s="103" t="s">
        <v>386</v>
      </c>
      <c r="V10" s="27" t="s">
        <v>98</v>
      </c>
      <c r="W10" s="103" t="s">
        <v>404</v>
      </c>
      <c r="X10" s="121" t="s">
        <v>404</v>
      </c>
      <c r="Y10" s="103" t="s">
        <v>403</v>
      </c>
      <c r="Z10" s="11" t="s">
        <v>12</v>
      </c>
    </row>
    <row r="11" spans="1:26" ht="25.5">
      <c r="A11" s="5">
        <v>10000613</v>
      </c>
      <c r="B11" s="5" t="s">
        <v>19</v>
      </c>
      <c r="C11" s="4" t="s">
        <v>20</v>
      </c>
      <c r="D11" s="5" t="s">
        <v>149</v>
      </c>
      <c r="E11" s="3">
        <v>800</v>
      </c>
      <c r="F11" s="4" t="s">
        <v>20</v>
      </c>
      <c r="G11" s="1" t="s">
        <v>57</v>
      </c>
      <c r="H11" s="10" t="s">
        <v>58</v>
      </c>
      <c r="I11" s="1" t="s">
        <v>107</v>
      </c>
      <c r="K11" s="1">
        <v>320</v>
      </c>
      <c r="L11" s="1" t="s">
        <v>88</v>
      </c>
      <c r="M11" s="6">
        <v>3.65</v>
      </c>
      <c r="N11" s="1" t="s">
        <v>88</v>
      </c>
      <c r="O11" s="6">
        <v>3.12</v>
      </c>
      <c r="P11" s="7">
        <v>0.34</v>
      </c>
      <c r="Q11" s="3">
        <v>3340817</v>
      </c>
      <c r="R11" s="3" t="s">
        <v>85</v>
      </c>
      <c r="S11" s="19">
        <f>M11-(M11*P11)</f>
        <v>2.409</v>
      </c>
      <c r="T11" s="1" t="s">
        <v>88</v>
      </c>
      <c r="U11" s="19">
        <f>O11-(O11*P11)</f>
        <v>2.0591999999999997</v>
      </c>
      <c r="V11" s="31">
        <f>S11*E11</f>
        <v>1927.1999999999998</v>
      </c>
      <c r="W11" s="118">
        <v>1.75</v>
      </c>
      <c r="X11" s="122">
        <v>1.75</v>
      </c>
      <c r="Y11" s="110">
        <f>X11*E11</f>
        <v>1400</v>
      </c>
      <c r="Z11" s="5">
        <v>10000613</v>
      </c>
    </row>
    <row r="12" spans="1:26" ht="25.5">
      <c r="A12" s="5">
        <v>10000615</v>
      </c>
      <c r="B12" s="5" t="s">
        <v>23</v>
      </c>
      <c r="C12" s="4" t="s">
        <v>24</v>
      </c>
      <c r="D12" s="5" t="s">
        <v>149</v>
      </c>
      <c r="E12" s="3">
        <v>100</v>
      </c>
      <c r="F12" s="1" t="s">
        <v>59</v>
      </c>
      <c r="G12" s="1" t="s">
        <v>57</v>
      </c>
      <c r="H12" s="10" t="s">
        <v>60</v>
      </c>
      <c r="I12" s="1" t="s">
        <v>107</v>
      </c>
      <c r="K12" s="1">
        <f>4*144</f>
        <v>576</v>
      </c>
      <c r="L12" s="1" t="s">
        <v>88</v>
      </c>
      <c r="M12" s="6">
        <v>3.72</v>
      </c>
      <c r="N12" s="1" t="s">
        <v>88</v>
      </c>
      <c r="O12" s="6">
        <v>2.9</v>
      </c>
      <c r="P12" s="7">
        <v>0.18</v>
      </c>
      <c r="Q12" s="3">
        <v>73569</v>
      </c>
      <c r="R12" s="3" t="s">
        <v>85</v>
      </c>
      <c r="S12" s="19">
        <f>M12-(M12*P12)</f>
        <v>3.0504000000000002</v>
      </c>
      <c r="T12" s="1" t="s">
        <v>88</v>
      </c>
      <c r="U12" s="19">
        <f>O12-(O12*P12)</f>
        <v>2.378</v>
      </c>
      <c r="V12" s="31">
        <f>S12*E12</f>
        <v>305.04</v>
      </c>
      <c r="W12" s="118">
        <v>2.12</v>
      </c>
      <c r="X12" s="122">
        <v>2.12</v>
      </c>
      <c r="Y12" s="110">
        <f>X12*E12</f>
        <v>212</v>
      </c>
      <c r="Z12" s="5">
        <v>10000615</v>
      </c>
    </row>
    <row r="13" spans="1:26" ht="25.5">
      <c r="A13" s="5">
        <v>10000622</v>
      </c>
      <c r="B13" s="5" t="s">
        <v>35</v>
      </c>
      <c r="C13" s="4" t="s">
        <v>36</v>
      </c>
      <c r="D13" s="5" t="s">
        <v>149</v>
      </c>
      <c r="E13" s="3">
        <v>168</v>
      </c>
      <c r="F13" s="1" t="s">
        <v>77</v>
      </c>
      <c r="G13" s="1" t="s">
        <v>70</v>
      </c>
      <c r="H13" s="1" t="s">
        <v>78</v>
      </c>
      <c r="I13" s="1" t="s">
        <v>107</v>
      </c>
      <c r="K13" s="1" t="s">
        <v>79</v>
      </c>
      <c r="L13" s="1" t="s">
        <v>88</v>
      </c>
      <c r="M13" s="6">
        <v>3.29</v>
      </c>
      <c r="N13" s="1" t="s">
        <v>88</v>
      </c>
      <c r="O13" s="6">
        <v>2.72</v>
      </c>
      <c r="P13" s="7">
        <v>0.26</v>
      </c>
      <c r="Q13" s="3">
        <v>7382500</v>
      </c>
      <c r="R13" s="3" t="s">
        <v>85</v>
      </c>
      <c r="S13" s="19">
        <f>M13-(M13*P13)</f>
        <v>2.4346</v>
      </c>
      <c r="T13" s="1" t="s">
        <v>88</v>
      </c>
      <c r="U13" s="19">
        <f>O13-(O13*P13)</f>
        <v>2.0128000000000004</v>
      </c>
      <c r="V13" s="31">
        <f>S13*E13</f>
        <v>409.0128</v>
      </c>
      <c r="W13" s="118">
        <v>2.03</v>
      </c>
      <c r="X13" s="122">
        <v>2.03</v>
      </c>
      <c r="Y13" s="110">
        <f>X13*E13</f>
        <v>341.03999999999996</v>
      </c>
      <c r="Z13" s="5">
        <v>10000622</v>
      </c>
    </row>
    <row r="14" spans="1:26" ht="25.5">
      <c r="A14" s="5">
        <v>10000623</v>
      </c>
      <c r="B14" s="5" t="s">
        <v>35</v>
      </c>
      <c r="C14" s="4" t="s">
        <v>37</v>
      </c>
      <c r="D14" s="5" t="s">
        <v>149</v>
      </c>
      <c r="E14" s="3">
        <v>100</v>
      </c>
      <c r="F14" s="4" t="s">
        <v>37</v>
      </c>
      <c r="G14" s="1" t="s">
        <v>72</v>
      </c>
      <c r="H14" s="10" t="s">
        <v>58</v>
      </c>
      <c r="I14" s="1" t="s">
        <v>107</v>
      </c>
      <c r="K14" s="1">
        <v>300</v>
      </c>
      <c r="L14" s="1" t="s">
        <v>88</v>
      </c>
      <c r="M14" s="6">
        <v>2.29</v>
      </c>
      <c r="N14" s="1" t="s">
        <v>88</v>
      </c>
      <c r="O14" s="6">
        <v>2.2</v>
      </c>
      <c r="P14" s="7">
        <v>0.17</v>
      </c>
      <c r="Q14" s="3">
        <v>5580667</v>
      </c>
      <c r="R14" s="3" t="s">
        <v>85</v>
      </c>
      <c r="S14" s="19">
        <f>M14-(M14*P14)</f>
        <v>1.9007</v>
      </c>
      <c r="T14" s="1" t="s">
        <v>88</v>
      </c>
      <c r="U14" s="19">
        <f>O14-(O14*P14)</f>
        <v>1.826</v>
      </c>
      <c r="V14" s="31">
        <f>S14*E14</f>
        <v>190.07</v>
      </c>
      <c r="W14" s="118">
        <v>1.65</v>
      </c>
      <c r="X14" s="122">
        <v>1.65</v>
      </c>
      <c r="Y14" s="110">
        <f>X14*E14</f>
        <v>165</v>
      </c>
      <c r="Z14" s="5">
        <v>10000623</v>
      </c>
    </row>
    <row r="15" spans="1:26" ht="51">
      <c r="A15" s="5">
        <v>10000643</v>
      </c>
      <c r="B15" s="5" t="s">
        <v>43</v>
      </c>
      <c r="C15" s="4" t="s">
        <v>44</v>
      </c>
      <c r="D15" s="5" t="s">
        <v>149</v>
      </c>
      <c r="E15" s="3">
        <v>300</v>
      </c>
      <c r="F15" s="1" t="s">
        <v>65</v>
      </c>
      <c r="G15" s="1" t="s">
        <v>57</v>
      </c>
      <c r="H15" s="10" t="s">
        <v>64</v>
      </c>
      <c r="I15" s="1" t="s">
        <v>107</v>
      </c>
      <c r="K15" s="1">
        <f>30*32</f>
        <v>960</v>
      </c>
      <c r="L15" s="1" t="s">
        <v>88</v>
      </c>
      <c r="M15" s="6">
        <v>0.93</v>
      </c>
      <c r="N15" s="1" t="s">
        <v>88</v>
      </c>
      <c r="O15" s="6">
        <v>0.93</v>
      </c>
      <c r="P15" s="7">
        <v>0.3</v>
      </c>
      <c r="Q15" s="3">
        <v>703496</v>
      </c>
      <c r="R15" s="3" t="s">
        <v>85</v>
      </c>
      <c r="S15" s="19">
        <f>M15-(M15*P15)</f>
        <v>0.651</v>
      </c>
      <c r="T15" s="1" t="s">
        <v>88</v>
      </c>
      <c r="U15" s="19">
        <f>O15-(O15*P15)</f>
        <v>0.651</v>
      </c>
      <c r="V15" s="31">
        <f>S15*E15</f>
        <v>195.3</v>
      </c>
      <c r="W15" s="118">
        <v>0.49</v>
      </c>
      <c r="X15" s="122">
        <v>0.49</v>
      </c>
      <c r="Y15" s="110">
        <f>X15*E15</f>
        <v>147</v>
      </c>
      <c r="Z15" s="5">
        <v>10000643</v>
      </c>
    </row>
    <row r="16" spans="22:25" ht="12.75">
      <c r="V16" s="29">
        <f>SUM(V11:V15)</f>
        <v>3026.6228</v>
      </c>
      <c r="W16" s="119"/>
      <c r="X16" s="119"/>
      <c r="Y16" s="127">
        <f>SUM(Y11:Y15)</f>
        <v>2265.04</v>
      </c>
    </row>
  </sheetData>
  <sheetProtection/>
  <mergeCells count="2">
    <mergeCell ref="A9:Y9"/>
    <mergeCell ref="A1:Y1"/>
  </mergeCells>
  <printOptions gridLines="1" horizontalCentered="1"/>
  <pageMargins left="0.2" right="0.19" top="0.64" bottom="0.45" header="0.2" footer="0.2"/>
  <pageSetup horizontalDpi="600" verticalDpi="600" orientation="landscape" paperSize="5" r:id="rId1"/>
  <headerFooter alignWithMargins="0">
    <oddFooter>&amp;CPage &amp;P of &amp;N</oddFooter>
  </headerFooter>
</worksheet>
</file>

<file path=xl/worksheets/sheet19.xml><?xml version="1.0" encoding="utf-8"?>
<worksheet xmlns="http://schemas.openxmlformats.org/spreadsheetml/2006/main" xmlns:r="http://schemas.openxmlformats.org/officeDocument/2006/relationships">
  <dimension ref="A1:Z14"/>
  <sheetViews>
    <sheetView zoomScalePageLayoutView="0" workbookViewId="0" topLeftCell="A1">
      <selection activeCell="Z1" sqref="Z1"/>
    </sheetView>
  </sheetViews>
  <sheetFormatPr defaultColWidth="9.140625" defaultRowHeight="12.75"/>
  <cols>
    <col min="1" max="1" width="7.8515625" style="3" bestFit="1" customWidth="1"/>
    <col min="2" max="2" width="9.421875" style="3" bestFit="1" customWidth="1"/>
    <col min="3" max="3" width="22.57421875" style="3" bestFit="1" customWidth="1"/>
    <col min="4" max="4" width="8.7109375" style="3" bestFit="1" customWidth="1"/>
    <col min="5" max="5" width="7.421875" style="3" bestFit="1" customWidth="1"/>
    <col min="6" max="6" width="25.140625" style="1" bestFit="1" customWidth="1"/>
    <col min="7" max="7" width="15.140625" style="1" bestFit="1" customWidth="1"/>
    <col min="8" max="8" width="7.00390625" style="10" bestFit="1" customWidth="1"/>
    <col min="9" max="9" width="8.28125" style="10" bestFit="1" customWidth="1"/>
    <col min="10" max="10" width="6.8515625" style="10" bestFit="1" customWidth="1"/>
    <col min="11" max="11" width="15.8515625" style="1" bestFit="1" customWidth="1"/>
    <col min="12" max="12" width="7.421875" style="1" hidden="1" customWidth="1"/>
    <col min="13" max="13" width="6.140625" style="1" hidden="1" customWidth="1"/>
    <col min="14" max="14" width="7.421875" style="1" hidden="1" customWidth="1"/>
    <col min="15" max="15" width="6.140625" style="1" hidden="1" customWidth="1"/>
    <col min="16" max="16" width="7.8515625" style="1" hidden="1" customWidth="1"/>
    <col min="17" max="17" width="8.57421875" style="3" bestFit="1" customWidth="1"/>
    <col min="18" max="18" width="7.8515625" style="3" bestFit="1" customWidth="1"/>
    <col min="19" max="20" width="7.57421875" style="3" hidden="1" customWidth="1"/>
    <col min="21" max="21" width="8.8515625" style="3" hidden="1" customWidth="1"/>
    <col min="22" max="22" width="8.7109375" style="3" hidden="1" customWidth="1"/>
    <col min="23" max="23" width="8.7109375" style="116" hidden="1" customWidth="1"/>
    <col min="24" max="24" width="8.7109375" style="116" customWidth="1"/>
    <col min="25" max="25" width="8.7109375" style="3" bestFit="1" customWidth="1"/>
    <col min="26" max="26" width="7.8515625" style="3" bestFit="1" customWidth="1"/>
    <col min="27" max="16384" width="9.140625" style="3" customWidth="1"/>
  </cols>
  <sheetData>
    <row r="1" spans="1:25" ht="23.25">
      <c r="A1" s="134" t="s">
        <v>166</v>
      </c>
      <c r="B1" s="134"/>
      <c r="C1" s="134"/>
      <c r="D1" s="134"/>
      <c r="E1" s="134"/>
      <c r="F1" s="134"/>
      <c r="G1" s="134"/>
      <c r="H1" s="134"/>
      <c r="I1" s="134"/>
      <c r="J1" s="134"/>
      <c r="K1" s="134"/>
      <c r="L1" s="134"/>
      <c r="M1" s="134"/>
      <c r="N1" s="134"/>
      <c r="O1" s="134"/>
      <c r="P1" s="134"/>
      <c r="Q1" s="139"/>
      <c r="R1" s="139"/>
      <c r="S1" s="139"/>
      <c r="T1" s="139"/>
      <c r="U1" s="139"/>
      <c r="V1" s="139"/>
      <c r="W1" s="139"/>
      <c r="X1" s="139"/>
      <c r="Y1" s="139"/>
    </row>
    <row r="2" spans="1:26" ht="51">
      <c r="A2" s="11" t="s">
        <v>12</v>
      </c>
      <c r="B2" s="11" t="s">
        <v>13</v>
      </c>
      <c r="C2" s="11" t="s">
        <v>14</v>
      </c>
      <c r="D2" s="12" t="s">
        <v>15</v>
      </c>
      <c r="E2" s="13" t="s">
        <v>16</v>
      </c>
      <c r="F2" s="14" t="s">
        <v>174</v>
      </c>
      <c r="G2" s="15" t="s">
        <v>175</v>
      </c>
      <c r="H2" s="14" t="s">
        <v>176</v>
      </c>
      <c r="I2" s="14" t="s">
        <v>177</v>
      </c>
      <c r="J2" s="14" t="s">
        <v>178</v>
      </c>
      <c r="K2" s="15" t="s">
        <v>179</v>
      </c>
      <c r="L2" s="14" t="s">
        <v>89</v>
      </c>
      <c r="M2" s="14" t="s">
        <v>94</v>
      </c>
      <c r="N2" s="109" t="s">
        <v>387</v>
      </c>
      <c r="O2" s="109" t="s">
        <v>390</v>
      </c>
      <c r="P2" s="14" t="s">
        <v>18</v>
      </c>
      <c r="Q2" s="14" t="s">
        <v>56</v>
      </c>
      <c r="R2" s="12" t="s">
        <v>83</v>
      </c>
      <c r="S2" s="16" t="s">
        <v>91</v>
      </c>
      <c r="T2" s="103" t="s">
        <v>397</v>
      </c>
      <c r="U2" s="103" t="s">
        <v>386</v>
      </c>
      <c r="V2" s="27" t="s">
        <v>97</v>
      </c>
      <c r="W2" s="103" t="s">
        <v>404</v>
      </c>
      <c r="X2" s="103" t="s">
        <v>407</v>
      </c>
      <c r="Y2" s="103" t="s">
        <v>408</v>
      </c>
      <c r="Z2" s="11" t="s">
        <v>12</v>
      </c>
    </row>
    <row r="3" spans="1:26" ht="25.5">
      <c r="A3" s="5">
        <v>10000613</v>
      </c>
      <c r="B3" s="5" t="s">
        <v>19</v>
      </c>
      <c r="C3" s="4" t="s">
        <v>20</v>
      </c>
      <c r="D3" s="5" t="s">
        <v>149</v>
      </c>
      <c r="E3" s="3">
        <v>380</v>
      </c>
      <c r="F3" s="1" t="s">
        <v>105</v>
      </c>
      <c r="G3" s="1" t="s">
        <v>106</v>
      </c>
      <c r="H3" s="10">
        <v>20</v>
      </c>
      <c r="I3" s="10" t="s">
        <v>107</v>
      </c>
      <c r="J3" s="10" t="s">
        <v>108</v>
      </c>
      <c r="K3" s="1" t="s">
        <v>109</v>
      </c>
      <c r="L3" s="17">
        <v>98.4</v>
      </c>
      <c r="M3" s="17">
        <v>4.92</v>
      </c>
      <c r="N3" s="17">
        <v>83.6</v>
      </c>
      <c r="O3" s="17">
        <v>4.18</v>
      </c>
      <c r="P3" s="1">
        <v>50</v>
      </c>
      <c r="R3" s="3" t="s">
        <v>84</v>
      </c>
      <c r="S3" s="18">
        <f>M3-(M3*P3%)</f>
        <v>2.46</v>
      </c>
      <c r="T3" s="18">
        <f>N3-(N3*P3%)</f>
        <v>41.8</v>
      </c>
      <c r="U3" s="18">
        <f>O3-(O3*P3%)</f>
        <v>2.09</v>
      </c>
      <c r="V3" s="30">
        <f>S3*E3</f>
        <v>934.8</v>
      </c>
      <c r="W3" s="115">
        <v>1.73</v>
      </c>
      <c r="X3" s="123">
        <v>1.71</v>
      </c>
      <c r="Y3" s="104">
        <f>X3*E3</f>
        <v>649.8</v>
      </c>
      <c r="Z3" s="5">
        <v>10000613</v>
      </c>
    </row>
    <row r="4" spans="1:26" ht="25.5">
      <c r="A4" s="5">
        <v>10000623</v>
      </c>
      <c r="B4" s="5" t="s">
        <v>35</v>
      </c>
      <c r="C4" s="4" t="s">
        <v>37</v>
      </c>
      <c r="D4" s="5" t="s">
        <v>149</v>
      </c>
      <c r="E4" s="3">
        <v>240</v>
      </c>
      <c r="F4" s="1" t="s">
        <v>141</v>
      </c>
      <c r="G4" s="1" t="s">
        <v>113</v>
      </c>
      <c r="H4" s="10">
        <v>20</v>
      </c>
      <c r="I4" s="10" t="s">
        <v>107</v>
      </c>
      <c r="J4" s="10" t="s">
        <v>108</v>
      </c>
      <c r="K4" s="1" t="s">
        <v>114</v>
      </c>
      <c r="L4" s="17">
        <v>94.36</v>
      </c>
      <c r="M4" s="17">
        <v>4.72</v>
      </c>
      <c r="N4" s="17">
        <v>74</v>
      </c>
      <c r="O4" s="17">
        <v>3.7</v>
      </c>
      <c r="P4" s="1">
        <v>50</v>
      </c>
      <c r="R4" s="3" t="s">
        <v>84</v>
      </c>
      <c r="S4" s="18">
        <f>M4-(M4*P4%)</f>
        <v>2.36</v>
      </c>
      <c r="T4" s="18">
        <f>N4-(N4*P4%)</f>
        <v>37</v>
      </c>
      <c r="U4" s="18">
        <f>O4-(O4*P4%)</f>
        <v>1.85</v>
      </c>
      <c r="V4" s="30">
        <f>S4*E4</f>
        <v>566.4</v>
      </c>
      <c r="W4" s="115">
        <v>1.79</v>
      </c>
      <c r="X4" s="123">
        <v>1.79</v>
      </c>
      <c r="Y4" s="104">
        <f>X4*E4</f>
        <v>429.6</v>
      </c>
      <c r="Z4" s="5">
        <v>10000623</v>
      </c>
    </row>
    <row r="5" spans="1:26" ht="38.25">
      <c r="A5" s="5">
        <v>10126784</v>
      </c>
      <c r="B5" s="5" t="s">
        <v>35</v>
      </c>
      <c r="C5" s="4" t="s">
        <v>38</v>
      </c>
      <c r="D5" s="5" t="s">
        <v>149</v>
      </c>
      <c r="E5" s="3">
        <v>120</v>
      </c>
      <c r="F5" s="1" t="s">
        <v>129</v>
      </c>
      <c r="G5" s="1" t="s">
        <v>106</v>
      </c>
      <c r="H5" s="10">
        <v>12</v>
      </c>
      <c r="I5" s="10" t="s">
        <v>107</v>
      </c>
      <c r="J5" s="10" t="s">
        <v>108</v>
      </c>
      <c r="K5" s="1" t="s">
        <v>130</v>
      </c>
      <c r="L5" s="17">
        <v>82.08</v>
      </c>
      <c r="M5" s="17">
        <v>6.84</v>
      </c>
      <c r="N5" s="17">
        <v>77.4</v>
      </c>
      <c r="O5" s="17">
        <v>6.45</v>
      </c>
      <c r="P5" s="1">
        <v>50</v>
      </c>
      <c r="R5" s="3" t="s">
        <v>84</v>
      </c>
      <c r="S5" s="18">
        <f>M5-(M5*P5%)</f>
        <v>3.42</v>
      </c>
      <c r="T5" s="18">
        <f>N5-(N5*P5%)</f>
        <v>38.7</v>
      </c>
      <c r="U5" s="18">
        <f>O5-(O5*P5%)</f>
        <v>3.225</v>
      </c>
      <c r="V5" s="30">
        <f>S5*E5</f>
        <v>410.4</v>
      </c>
      <c r="W5" s="115">
        <v>2.45</v>
      </c>
      <c r="X5" s="123">
        <v>2.55</v>
      </c>
      <c r="Y5" s="104">
        <f>X5*E5</f>
        <v>306</v>
      </c>
      <c r="Z5" s="5">
        <v>10126784</v>
      </c>
    </row>
    <row r="6" spans="1:26" ht="51">
      <c r="A6" s="5">
        <v>10000643</v>
      </c>
      <c r="B6" s="5" t="s">
        <v>43</v>
      </c>
      <c r="C6" s="4" t="s">
        <v>44</v>
      </c>
      <c r="D6" s="5" t="s">
        <v>149</v>
      </c>
      <c r="E6" s="3">
        <v>2400</v>
      </c>
      <c r="F6" s="1" t="s">
        <v>142</v>
      </c>
      <c r="G6" s="1" t="s">
        <v>136</v>
      </c>
      <c r="H6" s="10">
        <v>30</v>
      </c>
      <c r="I6" s="10" t="s">
        <v>107</v>
      </c>
      <c r="J6" s="10" t="s">
        <v>108</v>
      </c>
      <c r="K6" s="1" t="s">
        <v>134</v>
      </c>
      <c r="L6" s="17">
        <v>34.5</v>
      </c>
      <c r="M6" s="17">
        <v>1.15</v>
      </c>
      <c r="N6" s="17">
        <v>30</v>
      </c>
      <c r="O6" s="17">
        <v>1</v>
      </c>
      <c r="P6" s="1">
        <v>50</v>
      </c>
      <c r="R6" s="3" t="s">
        <v>84</v>
      </c>
      <c r="S6" s="18">
        <f>M6-(M6*P6%)</f>
        <v>0.575</v>
      </c>
      <c r="T6" s="18">
        <f>N6-(N6*P6%)</f>
        <v>15</v>
      </c>
      <c r="U6" s="18">
        <f>O6-(O6*P6%)</f>
        <v>0.5</v>
      </c>
      <c r="V6" s="30">
        <f>S6*E6</f>
        <v>1380</v>
      </c>
      <c r="W6" s="115">
        <v>0.47</v>
      </c>
      <c r="X6" s="123">
        <v>0.47</v>
      </c>
      <c r="Y6" s="104">
        <f>X6*E6</f>
        <v>1128</v>
      </c>
      <c r="Z6" s="5">
        <v>10000643</v>
      </c>
    </row>
    <row r="7" spans="22:25" ht="12.75">
      <c r="V7" s="28">
        <f>SUM(V3:V6)</f>
        <v>3291.6</v>
      </c>
      <c r="W7" s="117"/>
      <c r="X7" s="117"/>
      <c r="Y7" s="28">
        <f>SUM(Y3:Y6)</f>
        <v>2513.4</v>
      </c>
    </row>
    <row r="8" spans="1:25" ht="23.25">
      <c r="A8" s="134" t="s">
        <v>166</v>
      </c>
      <c r="B8" s="134"/>
      <c r="C8" s="134"/>
      <c r="D8" s="134"/>
      <c r="E8" s="134"/>
      <c r="F8" s="134"/>
      <c r="G8" s="134"/>
      <c r="H8" s="134"/>
      <c r="I8" s="134"/>
      <c r="J8" s="134"/>
      <c r="K8" s="134"/>
      <c r="L8" s="134"/>
      <c r="M8" s="134"/>
      <c r="N8" s="134"/>
      <c r="O8" s="134"/>
      <c r="P8" s="134"/>
      <c r="Q8" s="139"/>
      <c r="R8" s="139"/>
      <c r="S8" s="139"/>
      <c r="T8" s="139"/>
      <c r="U8" s="139"/>
      <c r="V8" s="139"/>
      <c r="W8" s="139"/>
      <c r="X8" s="139"/>
      <c r="Y8" s="139"/>
    </row>
    <row r="9" spans="1:26" ht="51">
      <c r="A9" s="11" t="s">
        <v>12</v>
      </c>
      <c r="B9" s="11" t="s">
        <v>13</v>
      </c>
      <c r="C9" s="11" t="s">
        <v>14</v>
      </c>
      <c r="D9" s="12" t="s">
        <v>15</v>
      </c>
      <c r="E9" s="13" t="s">
        <v>16</v>
      </c>
      <c r="F9" s="14" t="s">
        <v>174</v>
      </c>
      <c r="G9" s="15" t="s">
        <v>175</v>
      </c>
      <c r="H9" s="14" t="s">
        <v>176</v>
      </c>
      <c r="I9" s="14" t="s">
        <v>177</v>
      </c>
      <c r="J9" s="14" t="s">
        <v>178</v>
      </c>
      <c r="K9" s="15" t="s">
        <v>179</v>
      </c>
      <c r="L9" s="14" t="s">
        <v>89</v>
      </c>
      <c r="M9" s="14" t="s">
        <v>17</v>
      </c>
      <c r="N9" s="109" t="s">
        <v>387</v>
      </c>
      <c r="O9" s="109" t="s">
        <v>390</v>
      </c>
      <c r="P9" s="14" t="s">
        <v>18</v>
      </c>
      <c r="Q9" s="14" t="s">
        <v>56</v>
      </c>
      <c r="R9" s="12" t="s">
        <v>83</v>
      </c>
      <c r="S9" s="16" t="s">
        <v>91</v>
      </c>
      <c r="T9" s="103" t="s">
        <v>397</v>
      </c>
      <c r="U9" s="103" t="s">
        <v>386</v>
      </c>
      <c r="V9" s="27" t="s">
        <v>98</v>
      </c>
      <c r="W9" s="103" t="s">
        <v>404</v>
      </c>
      <c r="X9" s="121" t="s">
        <v>404</v>
      </c>
      <c r="Y9" s="103" t="s">
        <v>403</v>
      </c>
      <c r="Z9" s="11" t="s">
        <v>12</v>
      </c>
    </row>
    <row r="10" spans="1:26" ht="25.5">
      <c r="A10" s="5">
        <v>10000613</v>
      </c>
      <c r="B10" s="5" t="s">
        <v>19</v>
      </c>
      <c r="C10" s="4" t="s">
        <v>20</v>
      </c>
      <c r="D10" s="5" t="s">
        <v>149</v>
      </c>
      <c r="E10" s="3">
        <v>380</v>
      </c>
      <c r="F10" s="4" t="s">
        <v>20</v>
      </c>
      <c r="G10" s="1" t="s">
        <v>57</v>
      </c>
      <c r="H10" s="10" t="s">
        <v>58</v>
      </c>
      <c r="I10" s="10" t="s">
        <v>107</v>
      </c>
      <c r="K10" s="1">
        <v>320</v>
      </c>
      <c r="L10" s="1" t="s">
        <v>92</v>
      </c>
      <c r="M10" s="6">
        <v>3.65</v>
      </c>
      <c r="N10" s="1" t="s">
        <v>92</v>
      </c>
      <c r="O10" s="6">
        <v>3.12</v>
      </c>
      <c r="P10" s="7">
        <v>0.34</v>
      </c>
      <c r="Q10" s="3">
        <v>3340817</v>
      </c>
      <c r="R10" s="3" t="s">
        <v>85</v>
      </c>
      <c r="S10" s="19">
        <f>M10-(M10*P10)</f>
        <v>2.409</v>
      </c>
      <c r="T10" s="1" t="s">
        <v>92</v>
      </c>
      <c r="U10" s="19">
        <f>O10-(O10*P10)</f>
        <v>2.0591999999999997</v>
      </c>
      <c r="V10" s="31">
        <f>S10*E10</f>
        <v>915.42</v>
      </c>
      <c r="W10" s="118">
        <v>1.75</v>
      </c>
      <c r="X10" s="122">
        <v>1.75</v>
      </c>
      <c r="Y10" s="110">
        <f>X10*E10</f>
        <v>665</v>
      </c>
      <c r="Z10" s="5">
        <v>10000613</v>
      </c>
    </row>
    <row r="11" spans="1:26" ht="25.5">
      <c r="A11" s="5">
        <v>10000623</v>
      </c>
      <c r="B11" s="5" t="s">
        <v>35</v>
      </c>
      <c r="C11" s="4" t="s">
        <v>37</v>
      </c>
      <c r="D11" s="5" t="s">
        <v>149</v>
      </c>
      <c r="E11" s="3">
        <v>240</v>
      </c>
      <c r="F11" s="4" t="s">
        <v>37</v>
      </c>
      <c r="G11" s="1" t="s">
        <v>72</v>
      </c>
      <c r="H11" s="10" t="s">
        <v>58</v>
      </c>
      <c r="I11" s="10" t="s">
        <v>107</v>
      </c>
      <c r="K11" s="1">
        <v>300</v>
      </c>
      <c r="L11" s="1" t="s">
        <v>92</v>
      </c>
      <c r="M11" s="6">
        <v>2.29</v>
      </c>
      <c r="N11" s="1" t="s">
        <v>92</v>
      </c>
      <c r="O11" s="6">
        <v>2.2</v>
      </c>
      <c r="P11" s="7">
        <v>0.17</v>
      </c>
      <c r="Q11" s="3">
        <v>5580667</v>
      </c>
      <c r="R11" s="3" t="s">
        <v>85</v>
      </c>
      <c r="S11" s="19">
        <f>M11-(M11*P11)</f>
        <v>1.9007</v>
      </c>
      <c r="T11" s="1" t="s">
        <v>92</v>
      </c>
      <c r="U11" s="19">
        <f>O11-(O11*P11)</f>
        <v>1.826</v>
      </c>
      <c r="V11" s="31">
        <f>S11*E11</f>
        <v>456.168</v>
      </c>
      <c r="W11" s="118">
        <v>1.65</v>
      </c>
      <c r="X11" s="122">
        <v>1.65</v>
      </c>
      <c r="Y11" s="110">
        <f>X11*E11</f>
        <v>396</v>
      </c>
      <c r="Z11" s="5">
        <v>10000623</v>
      </c>
    </row>
    <row r="12" spans="1:26" ht="25.5">
      <c r="A12" s="5">
        <v>10126784</v>
      </c>
      <c r="B12" s="5" t="s">
        <v>35</v>
      </c>
      <c r="C12" s="4" t="s">
        <v>38</v>
      </c>
      <c r="D12" s="5" t="s">
        <v>149</v>
      </c>
      <c r="E12" s="3">
        <v>120</v>
      </c>
      <c r="F12" s="4" t="s">
        <v>38</v>
      </c>
      <c r="G12" s="1" t="s">
        <v>70</v>
      </c>
      <c r="H12" s="10" t="s">
        <v>71</v>
      </c>
      <c r="I12" s="10" t="s">
        <v>107</v>
      </c>
      <c r="K12" s="1">
        <v>192</v>
      </c>
      <c r="L12" s="1" t="s">
        <v>92</v>
      </c>
      <c r="M12" s="6">
        <v>5.02</v>
      </c>
      <c r="N12" s="1" t="s">
        <v>92</v>
      </c>
      <c r="O12" s="6">
        <v>5.35</v>
      </c>
      <c r="P12" s="7">
        <v>0.41</v>
      </c>
      <c r="Q12" s="3">
        <v>3456787</v>
      </c>
      <c r="R12" s="3" t="s">
        <v>85</v>
      </c>
      <c r="S12" s="19">
        <f>M12-(M12*P12)</f>
        <v>2.9617999999999998</v>
      </c>
      <c r="T12" s="1" t="s">
        <v>92</v>
      </c>
      <c r="U12" s="19">
        <f>O12-(O12*P12)</f>
        <v>3.1565</v>
      </c>
      <c r="V12" s="31">
        <f>S12*E12</f>
        <v>355.416</v>
      </c>
      <c r="W12" s="118">
        <v>2.48</v>
      </c>
      <c r="X12" s="122">
        <v>2.48</v>
      </c>
      <c r="Y12" s="110">
        <f>X12*E12</f>
        <v>297.6</v>
      </c>
      <c r="Z12" s="5">
        <v>10126784</v>
      </c>
    </row>
    <row r="13" spans="1:26" ht="51">
      <c r="A13" s="5">
        <v>10000643</v>
      </c>
      <c r="B13" s="5" t="s">
        <v>43</v>
      </c>
      <c r="C13" s="4" t="s">
        <v>44</v>
      </c>
      <c r="D13" s="5" t="s">
        <v>149</v>
      </c>
      <c r="E13" s="3">
        <v>2400</v>
      </c>
      <c r="F13" s="1" t="s">
        <v>65</v>
      </c>
      <c r="G13" s="1" t="s">
        <v>57</v>
      </c>
      <c r="H13" s="10" t="s">
        <v>64</v>
      </c>
      <c r="I13" s="10" t="s">
        <v>107</v>
      </c>
      <c r="K13" s="1">
        <f>30*32</f>
        <v>960</v>
      </c>
      <c r="L13" s="1" t="s">
        <v>92</v>
      </c>
      <c r="M13" s="6">
        <v>0.93</v>
      </c>
      <c r="N13" s="1" t="s">
        <v>92</v>
      </c>
      <c r="O13" s="6">
        <v>0.93</v>
      </c>
      <c r="P13" s="7">
        <v>0.3</v>
      </c>
      <c r="Q13" s="3">
        <v>703496</v>
      </c>
      <c r="R13" s="3" t="s">
        <v>85</v>
      </c>
      <c r="S13" s="19">
        <f>M13-(M13*P13)</f>
        <v>0.651</v>
      </c>
      <c r="T13" s="1" t="s">
        <v>92</v>
      </c>
      <c r="U13" s="19">
        <f>O13-(O13*P13)</f>
        <v>0.651</v>
      </c>
      <c r="V13" s="31">
        <f>S13*E13</f>
        <v>1562.4</v>
      </c>
      <c r="W13" s="118">
        <v>0.49</v>
      </c>
      <c r="X13" s="122">
        <v>0.49</v>
      </c>
      <c r="Y13" s="110">
        <f>X13*E13</f>
        <v>1176</v>
      </c>
      <c r="Z13" s="5">
        <v>10000643</v>
      </c>
    </row>
    <row r="14" spans="22:25" ht="12.75">
      <c r="V14" s="29">
        <f>SUM(V10:V13)</f>
        <v>3289.404</v>
      </c>
      <c r="W14" s="119"/>
      <c r="X14" s="119"/>
      <c r="Y14" s="127">
        <f>SUM(Y10:Y13)</f>
        <v>2534.6</v>
      </c>
    </row>
  </sheetData>
  <sheetProtection/>
  <mergeCells count="2">
    <mergeCell ref="A8:Y8"/>
    <mergeCell ref="A1:Y1"/>
  </mergeCells>
  <printOptions gridLines="1"/>
  <pageMargins left="0.2" right="0.19" top="0.85" bottom="0.47" header="0.17" footer="0.17"/>
  <pageSetup horizontalDpi="600" verticalDpi="600" orientation="landscape" paperSize="5"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D32"/>
  <sheetViews>
    <sheetView zoomScalePageLayoutView="0" workbookViewId="0" topLeftCell="A5">
      <selection activeCell="D33" sqref="D33"/>
    </sheetView>
  </sheetViews>
  <sheetFormatPr defaultColWidth="9.140625" defaultRowHeight="12.75"/>
  <cols>
    <col min="1" max="1" width="17.57421875" style="0" customWidth="1"/>
    <col min="2" max="3" width="16.00390625" style="0" bestFit="1" customWidth="1"/>
    <col min="4" max="4" width="12.28125" style="0" bestFit="1" customWidth="1"/>
  </cols>
  <sheetData>
    <row r="1" spans="1:3" ht="12.75" customHeight="1">
      <c r="A1" s="130" t="s">
        <v>231</v>
      </c>
      <c r="B1" s="130"/>
      <c r="C1" s="130"/>
    </row>
    <row r="3" ht="12.75">
      <c r="A3" s="68" t="s">
        <v>209</v>
      </c>
    </row>
    <row r="4" ht="12.75">
      <c r="A4" s="68" t="s">
        <v>210</v>
      </c>
    </row>
    <row r="5" ht="12.75">
      <c r="A5" s="68" t="s">
        <v>211</v>
      </c>
    </row>
    <row r="6" ht="12.75">
      <c r="A6" s="68" t="s">
        <v>212</v>
      </c>
    </row>
    <row r="7" ht="12.75">
      <c r="A7" s="68" t="s">
        <v>186</v>
      </c>
    </row>
    <row r="8" ht="12.75">
      <c r="A8" s="68" t="s">
        <v>216</v>
      </c>
    </row>
    <row r="10" spans="1:3" ht="12.75">
      <c r="A10" t="s">
        <v>187</v>
      </c>
      <c r="B10" t="s">
        <v>84</v>
      </c>
      <c r="C10" t="s">
        <v>85</v>
      </c>
    </row>
    <row r="12" spans="1:4" ht="12.75">
      <c r="A12" s="69" t="s">
        <v>188</v>
      </c>
      <c r="B12" s="69" t="s">
        <v>189</v>
      </c>
      <c r="C12" s="69" t="s">
        <v>189</v>
      </c>
      <c r="D12" s="69" t="s">
        <v>213</v>
      </c>
    </row>
    <row r="13" spans="1:4" ht="12.75">
      <c r="A13" t="s">
        <v>190</v>
      </c>
      <c r="B13" s="70">
        <v>12734.2</v>
      </c>
      <c r="C13" s="73">
        <v>10603.78</v>
      </c>
      <c r="D13">
        <v>10126609</v>
      </c>
    </row>
    <row r="14" spans="1:4" ht="12.75">
      <c r="A14" t="s">
        <v>191</v>
      </c>
      <c r="B14" s="70">
        <v>3247</v>
      </c>
      <c r="C14" s="73">
        <v>2922.52</v>
      </c>
      <c r="D14" t="s">
        <v>214</v>
      </c>
    </row>
    <row r="15" spans="1:4" ht="12.75">
      <c r="A15" t="s">
        <v>192</v>
      </c>
      <c r="B15" s="70">
        <v>45786.24</v>
      </c>
      <c r="C15" s="73">
        <v>16839.41</v>
      </c>
      <c r="D15" t="s">
        <v>214</v>
      </c>
    </row>
    <row r="16" spans="1:4" ht="12.75">
      <c r="A16" t="s">
        <v>193</v>
      </c>
      <c r="B16" s="70">
        <v>11147.85</v>
      </c>
      <c r="C16" s="73">
        <v>10499.45</v>
      </c>
      <c r="D16" t="s">
        <v>214</v>
      </c>
    </row>
    <row r="17" spans="1:4" ht="12.75">
      <c r="A17" t="s">
        <v>194</v>
      </c>
      <c r="B17" s="70">
        <v>7470.55</v>
      </c>
      <c r="C17" s="73">
        <v>4759.55</v>
      </c>
      <c r="D17" t="s">
        <v>214</v>
      </c>
    </row>
    <row r="18" spans="1:4" ht="12.75">
      <c r="A18" t="s">
        <v>195</v>
      </c>
      <c r="B18" s="70">
        <v>13</v>
      </c>
      <c r="C18" s="73">
        <v>9.96</v>
      </c>
      <c r="D18" t="s">
        <v>214</v>
      </c>
    </row>
    <row r="19" spans="1:4" ht="12.75">
      <c r="A19" t="s">
        <v>196</v>
      </c>
      <c r="B19" s="70">
        <v>3282.75</v>
      </c>
      <c r="C19" s="73">
        <v>2942.11</v>
      </c>
      <c r="D19" t="s">
        <v>214</v>
      </c>
    </row>
    <row r="20" spans="1:4" ht="12.75">
      <c r="A20" t="s">
        <v>197</v>
      </c>
      <c r="B20" s="70">
        <v>66945</v>
      </c>
      <c r="C20" s="73">
        <v>63830.78</v>
      </c>
      <c r="D20" t="s">
        <v>214</v>
      </c>
    </row>
    <row r="21" spans="1:4" ht="12.75">
      <c r="A21" t="s">
        <v>198</v>
      </c>
      <c r="B21" s="70">
        <v>101200</v>
      </c>
      <c r="C21" s="73">
        <v>130200</v>
      </c>
      <c r="D21" t="s">
        <v>214</v>
      </c>
    </row>
    <row r="22" spans="1:4" ht="12.75">
      <c r="A22" t="s">
        <v>199</v>
      </c>
      <c r="B22" s="70">
        <v>124856.25</v>
      </c>
      <c r="C22" s="73">
        <v>138595.92</v>
      </c>
      <c r="D22" t="s">
        <v>214</v>
      </c>
    </row>
    <row r="23" spans="1:4" ht="12.75">
      <c r="A23" t="s">
        <v>200</v>
      </c>
      <c r="B23" s="70">
        <v>5266.25</v>
      </c>
      <c r="C23" s="73">
        <v>5118.42</v>
      </c>
      <c r="D23" t="s">
        <v>214</v>
      </c>
    </row>
    <row r="24" spans="1:4" ht="12.75">
      <c r="A24" t="s">
        <v>206</v>
      </c>
      <c r="B24" s="70">
        <v>0</v>
      </c>
      <c r="C24" s="73">
        <v>3434.86</v>
      </c>
      <c r="D24">
        <v>10000648</v>
      </c>
    </row>
    <row r="25" spans="1:4" ht="12.75">
      <c r="A25" t="s">
        <v>201</v>
      </c>
      <c r="B25" s="70">
        <v>3085.18</v>
      </c>
      <c r="C25" s="73">
        <v>3026.62</v>
      </c>
      <c r="D25" t="s">
        <v>214</v>
      </c>
    </row>
    <row r="26" spans="1:4" ht="12.75">
      <c r="A26" t="s">
        <v>202</v>
      </c>
      <c r="B26" s="70">
        <v>3291.6</v>
      </c>
      <c r="C26" s="73">
        <v>3289.4</v>
      </c>
      <c r="D26" t="s">
        <v>214</v>
      </c>
    </row>
    <row r="27" spans="1:4" ht="12.75">
      <c r="A27" t="s">
        <v>207</v>
      </c>
      <c r="B27" s="70">
        <v>0</v>
      </c>
      <c r="C27" s="73">
        <v>6674.14</v>
      </c>
      <c r="D27" t="s">
        <v>215</v>
      </c>
    </row>
    <row r="28" spans="1:4" ht="12.75">
      <c r="A28" t="s">
        <v>203</v>
      </c>
      <c r="B28" s="70">
        <v>6940.5</v>
      </c>
      <c r="C28" s="73">
        <v>5933.29</v>
      </c>
      <c r="D28" t="s">
        <v>214</v>
      </c>
    </row>
    <row r="29" spans="1:4" ht="12.75">
      <c r="A29" t="s">
        <v>204</v>
      </c>
      <c r="B29" s="70">
        <v>72221</v>
      </c>
      <c r="C29" s="73">
        <v>71153.46</v>
      </c>
      <c r="D29" t="s">
        <v>214</v>
      </c>
    </row>
    <row r="30" spans="1:4" ht="12.75">
      <c r="A30" t="s">
        <v>205</v>
      </c>
      <c r="B30" s="70">
        <v>8454</v>
      </c>
      <c r="C30" s="73">
        <v>7540.04</v>
      </c>
      <c r="D30" t="s">
        <v>214</v>
      </c>
    </row>
    <row r="31" spans="1:3" ht="12.75">
      <c r="A31" s="71"/>
      <c r="B31" s="71"/>
      <c r="C31" s="71"/>
    </row>
    <row r="32" spans="1:4" ht="12.75">
      <c r="A32" s="69" t="s">
        <v>208</v>
      </c>
      <c r="B32" s="72">
        <f>SUM(B13:B31)</f>
        <v>475941.37</v>
      </c>
      <c r="C32" s="72">
        <f>SUM(C13:C31)</f>
        <v>487373.70999999996</v>
      </c>
      <c r="D32" s="70">
        <f>B32+C32</f>
        <v>963315.08</v>
      </c>
    </row>
  </sheetData>
  <sheetProtection/>
  <mergeCells count="1">
    <mergeCell ref="A1:C1"/>
  </mergeCells>
  <printOptions/>
  <pageMargins left="0.75" right="0.75" top="1" bottom="1" header="0.5" footer="0.5"/>
  <pageSetup horizontalDpi="600" verticalDpi="600" orientation="portrait" paperSize="5" r:id="rId1"/>
</worksheet>
</file>

<file path=xl/worksheets/sheet20.xml><?xml version="1.0" encoding="utf-8"?>
<worksheet xmlns="http://schemas.openxmlformats.org/spreadsheetml/2006/main" xmlns:r="http://schemas.openxmlformats.org/officeDocument/2006/relationships">
  <dimension ref="A1:S9"/>
  <sheetViews>
    <sheetView zoomScalePageLayoutView="0" workbookViewId="0" topLeftCell="D1">
      <selection activeCell="T4" sqref="T4"/>
    </sheetView>
  </sheetViews>
  <sheetFormatPr defaultColWidth="9.140625" defaultRowHeight="12.75"/>
  <cols>
    <col min="1" max="1" width="7.8515625" style="3" bestFit="1" customWidth="1"/>
    <col min="2" max="2" width="9.421875" style="3" bestFit="1" customWidth="1"/>
    <col min="3" max="3" width="25.421875" style="3" customWidth="1"/>
    <col min="4" max="4" width="8.7109375" style="3" bestFit="1" customWidth="1"/>
    <col min="5" max="5" width="7.421875" style="3" bestFit="1" customWidth="1"/>
    <col min="6" max="6" width="11.00390625" style="3" bestFit="1" customWidth="1"/>
    <col min="7" max="7" width="10.57421875" style="3" bestFit="1" customWidth="1"/>
    <col min="8" max="8" width="18.7109375" style="1" customWidth="1"/>
    <col min="9" max="9" width="9.7109375" style="1" customWidth="1"/>
    <col min="10" max="10" width="7.00390625" style="1" bestFit="1" customWidth="1"/>
    <col min="11" max="11" width="8.28125" style="1" bestFit="1" customWidth="1"/>
    <col min="12" max="12" width="6.8515625" style="1" bestFit="1" customWidth="1"/>
    <col min="13" max="13" width="7.57421875" style="1" bestFit="1" customWidth="1"/>
    <col min="14" max="14" width="6.8515625" style="1" hidden="1" customWidth="1"/>
    <col min="15" max="15" width="7.8515625" style="1" hidden="1" customWidth="1"/>
    <col min="16" max="16" width="8.8515625" style="3" customWidth="1"/>
    <col min="17" max="17" width="7.8515625" style="3" bestFit="1" customWidth="1"/>
    <col min="18" max="18" width="7.57421875" style="3" bestFit="1" customWidth="1"/>
    <col min="19" max="19" width="8.7109375" style="3" bestFit="1" customWidth="1"/>
    <col min="20" max="16384" width="9.140625" style="3" customWidth="1"/>
  </cols>
  <sheetData>
    <row r="1" spans="1:19" ht="23.25">
      <c r="A1" s="134" t="s">
        <v>165</v>
      </c>
      <c r="B1" s="134"/>
      <c r="C1" s="134"/>
      <c r="D1" s="134"/>
      <c r="E1" s="134"/>
      <c r="F1" s="134"/>
      <c r="G1" s="134"/>
      <c r="H1" s="134"/>
      <c r="I1" s="134"/>
      <c r="J1" s="134"/>
      <c r="K1" s="134"/>
      <c r="L1" s="134"/>
      <c r="M1" s="134"/>
      <c r="N1" s="134"/>
      <c r="O1" s="134"/>
      <c r="P1" s="139"/>
      <c r="Q1" s="139"/>
      <c r="R1" s="139"/>
      <c r="S1" s="139"/>
    </row>
    <row r="2" spans="1:19" ht="51">
      <c r="A2" s="11" t="s">
        <v>12</v>
      </c>
      <c r="B2" s="11" t="s">
        <v>13</v>
      </c>
      <c r="C2" s="11" t="s">
        <v>14</v>
      </c>
      <c r="D2" s="12" t="s">
        <v>15</v>
      </c>
      <c r="E2" s="13" t="s">
        <v>16</v>
      </c>
      <c r="F2" s="12" t="s">
        <v>172</v>
      </c>
      <c r="G2" s="12" t="s">
        <v>173</v>
      </c>
      <c r="H2" s="14" t="s">
        <v>174</v>
      </c>
      <c r="I2" s="15" t="s">
        <v>175</v>
      </c>
      <c r="J2" s="15" t="s">
        <v>176</v>
      </c>
      <c r="K2" s="15" t="s">
        <v>177</v>
      </c>
      <c r="L2" s="15" t="s">
        <v>178</v>
      </c>
      <c r="M2" s="15" t="s">
        <v>179</v>
      </c>
      <c r="N2" s="14" t="s">
        <v>17</v>
      </c>
      <c r="O2" s="14" t="s">
        <v>18</v>
      </c>
      <c r="P2" s="14" t="s">
        <v>56</v>
      </c>
      <c r="Q2" s="12" t="s">
        <v>83</v>
      </c>
      <c r="R2" s="103" t="s">
        <v>404</v>
      </c>
      <c r="S2" s="121" t="s">
        <v>403</v>
      </c>
    </row>
    <row r="3" spans="1:19" ht="38.25">
      <c r="A3" s="5">
        <v>10000613</v>
      </c>
      <c r="B3" s="5" t="s">
        <v>19</v>
      </c>
      <c r="C3" s="4" t="s">
        <v>20</v>
      </c>
      <c r="D3" s="5" t="s">
        <v>149</v>
      </c>
      <c r="E3" s="3">
        <v>800</v>
      </c>
      <c r="F3" s="8" t="s">
        <v>158</v>
      </c>
      <c r="G3" s="8" t="s">
        <v>158</v>
      </c>
      <c r="H3" s="4" t="s">
        <v>20</v>
      </c>
      <c r="I3" s="1" t="s">
        <v>57</v>
      </c>
      <c r="J3" s="10" t="s">
        <v>58</v>
      </c>
      <c r="K3" s="1" t="s">
        <v>107</v>
      </c>
      <c r="M3" s="1">
        <v>320</v>
      </c>
      <c r="N3" s="6">
        <v>3.12</v>
      </c>
      <c r="O3" s="7">
        <v>0.34</v>
      </c>
      <c r="P3" s="3">
        <v>3340817</v>
      </c>
      <c r="Q3" s="3" t="s">
        <v>85</v>
      </c>
      <c r="R3" s="20">
        <v>1.75</v>
      </c>
      <c r="S3" s="123">
        <f aca="true" t="shared" si="0" ref="S3:S8">R3*E3</f>
        <v>1400</v>
      </c>
    </row>
    <row r="4" spans="1:19" ht="38.25">
      <c r="A4" s="5">
        <v>10000614</v>
      </c>
      <c r="B4" s="5" t="s">
        <v>19</v>
      </c>
      <c r="C4" s="4" t="s">
        <v>21</v>
      </c>
      <c r="D4" s="5" t="s">
        <v>149</v>
      </c>
      <c r="E4" s="3">
        <v>400</v>
      </c>
      <c r="F4" s="8" t="s">
        <v>158</v>
      </c>
      <c r="G4" s="8" t="s">
        <v>158</v>
      </c>
      <c r="H4" s="4" t="s">
        <v>21</v>
      </c>
      <c r="I4" s="1" t="s">
        <v>57</v>
      </c>
      <c r="J4" s="10" t="s">
        <v>64</v>
      </c>
      <c r="K4" s="1" t="s">
        <v>107</v>
      </c>
      <c r="M4" s="1">
        <v>480</v>
      </c>
      <c r="N4" s="6">
        <v>2.85</v>
      </c>
      <c r="O4" s="7">
        <v>0.25</v>
      </c>
      <c r="P4" s="3">
        <v>3340825</v>
      </c>
      <c r="Q4" s="3" t="s">
        <v>85</v>
      </c>
      <c r="R4" s="20">
        <v>1.82</v>
      </c>
      <c r="S4" s="123">
        <f t="shared" si="0"/>
        <v>728</v>
      </c>
    </row>
    <row r="5" spans="1:19" ht="25.5">
      <c r="A5" s="5">
        <v>10000616</v>
      </c>
      <c r="B5" s="5" t="s">
        <v>27</v>
      </c>
      <c r="C5" s="4" t="s">
        <v>28</v>
      </c>
      <c r="D5" s="5" t="s">
        <v>149</v>
      </c>
      <c r="E5" s="3">
        <v>400</v>
      </c>
      <c r="F5" s="8" t="s">
        <v>158</v>
      </c>
      <c r="G5" s="8" t="s">
        <v>158</v>
      </c>
      <c r="H5" s="1" t="s">
        <v>63</v>
      </c>
      <c r="I5" s="1" t="s">
        <v>57</v>
      </c>
      <c r="J5" s="10" t="s">
        <v>64</v>
      </c>
      <c r="K5" s="1" t="s">
        <v>107</v>
      </c>
      <c r="M5" s="1">
        <v>480</v>
      </c>
      <c r="N5" s="6">
        <v>2.25</v>
      </c>
      <c r="O5" s="7">
        <v>0.32</v>
      </c>
      <c r="P5" s="3">
        <v>8340861</v>
      </c>
      <c r="Q5" s="3" t="s">
        <v>85</v>
      </c>
      <c r="R5" s="20">
        <v>1.42</v>
      </c>
      <c r="S5" s="123">
        <f t="shared" si="0"/>
        <v>568</v>
      </c>
    </row>
    <row r="6" spans="1:19" ht="25.5">
      <c r="A6" s="5">
        <v>10000620</v>
      </c>
      <c r="B6" s="5" t="s">
        <v>31</v>
      </c>
      <c r="C6" s="4" t="s">
        <v>32</v>
      </c>
      <c r="D6" s="5" t="s">
        <v>149</v>
      </c>
      <c r="E6" s="3">
        <v>400</v>
      </c>
      <c r="F6" s="8" t="s">
        <v>158</v>
      </c>
      <c r="G6" s="8" t="s">
        <v>158</v>
      </c>
      <c r="H6" s="4" t="s">
        <v>32</v>
      </c>
      <c r="I6" s="1" t="s">
        <v>57</v>
      </c>
      <c r="J6" s="10" t="s">
        <v>62</v>
      </c>
      <c r="K6" s="1" t="s">
        <v>107</v>
      </c>
      <c r="M6" s="1">
        <f>53*4</f>
        <v>212</v>
      </c>
      <c r="N6" s="6">
        <v>4.2</v>
      </c>
      <c r="O6" s="7">
        <v>0.29</v>
      </c>
      <c r="P6" s="3">
        <v>4996930</v>
      </c>
      <c r="Q6" s="3" t="s">
        <v>85</v>
      </c>
      <c r="R6" s="20">
        <v>2.99</v>
      </c>
      <c r="S6" s="123">
        <f t="shared" si="0"/>
        <v>1196</v>
      </c>
    </row>
    <row r="7" spans="1:19" ht="38.25">
      <c r="A7" s="5">
        <v>10000623</v>
      </c>
      <c r="B7" s="5" t="s">
        <v>35</v>
      </c>
      <c r="C7" s="4" t="s">
        <v>37</v>
      </c>
      <c r="D7" s="5" t="s">
        <v>149</v>
      </c>
      <c r="E7" s="3">
        <v>600</v>
      </c>
      <c r="F7" s="8" t="s">
        <v>158</v>
      </c>
      <c r="G7" s="8" t="s">
        <v>158</v>
      </c>
      <c r="H7" s="4" t="s">
        <v>37</v>
      </c>
      <c r="I7" s="1" t="s">
        <v>72</v>
      </c>
      <c r="J7" s="10" t="s">
        <v>58</v>
      </c>
      <c r="K7" s="1" t="s">
        <v>107</v>
      </c>
      <c r="M7" s="1">
        <v>300</v>
      </c>
      <c r="N7" s="6">
        <v>2.2</v>
      </c>
      <c r="O7" s="7">
        <v>0.17</v>
      </c>
      <c r="P7" s="3">
        <v>5580667</v>
      </c>
      <c r="Q7" s="3" t="s">
        <v>85</v>
      </c>
      <c r="R7" s="20">
        <v>1.65</v>
      </c>
      <c r="S7" s="123">
        <f t="shared" si="0"/>
        <v>990</v>
      </c>
    </row>
    <row r="8" spans="1:19" ht="51">
      <c r="A8" s="5">
        <v>10000643</v>
      </c>
      <c r="B8" s="5" t="s">
        <v>43</v>
      </c>
      <c r="C8" s="4" t="s">
        <v>44</v>
      </c>
      <c r="D8" s="5" t="s">
        <v>149</v>
      </c>
      <c r="E8" s="3">
        <v>1200</v>
      </c>
      <c r="F8" s="8" t="s">
        <v>158</v>
      </c>
      <c r="G8" s="8" t="s">
        <v>158</v>
      </c>
      <c r="H8" s="1" t="s">
        <v>65</v>
      </c>
      <c r="I8" s="1" t="s">
        <v>57</v>
      </c>
      <c r="J8" s="10" t="s">
        <v>64</v>
      </c>
      <c r="K8" s="1" t="s">
        <v>107</v>
      </c>
      <c r="M8" s="1">
        <f>30*32</f>
        <v>960</v>
      </c>
      <c r="N8" s="6">
        <v>0.93</v>
      </c>
      <c r="O8" s="7">
        <v>0.3</v>
      </c>
      <c r="P8" s="3">
        <v>703496</v>
      </c>
      <c r="Q8" s="3" t="s">
        <v>85</v>
      </c>
      <c r="R8" s="20">
        <v>0.49</v>
      </c>
      <c r="S8" s="123">
        <f t="shared" si="0"/>
        <v>588</v>
      </c>
    </row>
    <row r="9" ht="12.75">
      <c r="S9" s="28">
        <f>SUM(S3:S8)</f>
        <v>5470</v>
      </c>
    </row>
  </sheetData>
  <sheetProtection password="CA4D" sheet="1"/>
  <mergeCells count="1">
    <mergeCell ref="A1:S1"/>
  </mergeCells>
  <printOptions gridLines="1" horizontalCentered="1"/>
  <pageMargins left="0.2" right="0.19" top="0.43" bottom="0.43" header="0.17" footer="0.17"/>
  <pageSetup horizontalDpi="600" verticalDpi="600" orientation="landscape" paperSize="5" r:id="rId1"/>
  <headerFooter alignWithMargins="0">
    <oddFooter>&amp;CPage &amp;P of &amp;N</oddFooter>
  </headerFooter>
</worksheet>
</file>

<file path=xl/worksheets/sheet21.xml><?xml version="1.0" encoding="utf-8"?>
<worksheet xmlns="http://schemas.openxmlformats.org/spreadsheetml/2006/main" xmlns:r="http://schemas.openxmlformats.org/officeDocument/2006/relationships">
  <dimension ref="A1:AB18"/>
  <sheetViews>
    <sheetView zoomScalePageLayoutView="0" workbookViewId="0" topLeftCell="A1">
      <selection activeCell="F3" sqref="F3"/>
    </sheetView>
  </sheetViews>
  <sheetFormatPr defaultColWidth="9.140625" defaultRowHeight="12.75"/>
  <cols>
    <col min="1" max="1" width="7.8515625" style="3" bestFit="1" customWidth="1"/>
    <col min="2" max="2" width="9.421875" style="3" bestFit="1" customWidth="1"/>
    <col min="3" max="3" width="17.28125" style="3" customWidth="1"/>
    <col min="4" max="4" width="8.7109375" style="3" bestFit="1" customWidth="1"/>
    <col min="5" max="5" width="7.421875" style="3" bestFit="1" customWidth="1"/>
    <col min="6" max="6" width="7.8515625" style="3" bestFit="1" customWidth="1"/>
    <col min="7" max="7" width="9.00390625" style="3" bestFit="1" customWidth="1"/>
    <col min="8" max="8" width="20.140625" style="1" customWidth="1"/>
    <col min="9" max="9" width="11.8515625" style="1" bestFit="1" customWidth="1"/>
    <col min="10" max="10" width="7.00390625" style="10" bestFit="1" customWidth="1"/>
    <col min="11" max="11" width="8.28125" style="10" bestFit="1" customWidth="1"/>
    <col min="12" max="12" width="6.8515625" style="10" bestFit="1" customWidth="1"/>
    <col min="13" max="13" width="11.57421875" style="23" customWidth="1"/>
    <col min="14" max="17" width="7.421875" style="23" hidden="1" customWidth="1"/>
    <col min="18" max="18" width="7.8515625" style="10" hidden="1" customWidth="1"/>
    <col min="19" max="19" width="8.57421875" style="2" bestFit="1" customWidth="1"/>
    <col min="20" max="20" width="7.8515625" style="3" bestFit="1" customWidth="1"/>
    <col min="21" max="23" width="7.57421875" style="3" hidden="1" customWidth="1"/>
    <col min="24" max="24" width="10.00390625" style="3" hidden="1" customWidth="1"/>
    <col min="25" max="25" width="10.00390625" style="116" hidden="1" customWidth="1"/>
    <col min="26" max="26" width="10.00390625" style="116" customWidth="1"/>
    <col min="27" max="27" width="8.7109375" style="3" bestFit="1" customWidth="1"/>
    <col min="28" max="28" width="7.8515625" style="3" bestFit="1" customWidth="1"/>
    <col min="29" max="16384" width="9.140625" style="3" customWidth="1"/>
  </cols>
  <sheetData>
    <row r="1" spans="1:27" ht="23.25">
      <c r="A1" s="134" t="s">
        <v>168</v>
      </c>
      <c r="B1" s="134"/>
      <c r="C1" s="134"/>
      <c r="D1" s="134"/>
      <c r="E1" s="134"/>
      <c r="F1" s="134"/>
      <c r="G1" s="134"/>
      <c r="H1" s="134"/>
      <c r="I1" s="134"/>
      <c r="J1" s="134"/>
      <c r="K1" s="134"/>
      <c r="L1" s="134"/>
      <c r="M1" s="134"/>
      <c r="N1" s="134"/>
      <c r="O1" s="134"/>
      <c r="P1" s="134"/>
      <c r="Q1" s="134"/>
      <c r="R1" s="134"/>
      <c r="S1" s="139"/>
      <c r="T1" s="139"/>
      <c r="U1" s="139"/>
      <c r="V1" s="139"/>
      <c r="W1" s="139"/>
      <c r="X1" s="139"/>
      <c r="Y1" s="139"/>
      <c r="Z1" s="139"/>
      <c r="AA1" s="139"/>
    </row>
    <row r="2" spans="1:28" ht="51">
      <c r="A2" s="11" t="s">
        <v>12</v>
      </c>
      <c r="B2" s="11" t="s">
        <v>13</v>
      </c>
      <c r="C2" s="11" t="s">
        <v>14</v>
      </c>
      <c r="D2" s="12" t="s">
        <v>15</v>
      </c>
      <c r="E2" s="13" t="s">
        <v>16</v>
      </c>
      <c r="F2" s="12" t="s">
        <v>410</v>
      </c>
      <c r="G2" s="12" t="s">
        <v>411</v>
      </c>
      <c r="H2" s="14" t="s">
        <v>174</v>
      </c>
      <c r="I2" s="15" t="s">
        <v>175</v>
      </c>
      <c r="J2" s="14" t="s">
        <v>176</v>
      </c>
      <c r="K2" s="14" t="s">
        <v>177</v>
      </c>
      <c r="L2" s="14" t="s">
        <v>178</v>
      </c>
      <c r="M2" s="22" t="s">
        <v>179</v>
      </c>
      <c r="N2" s="22" t="s">
        <v>93</v>
      </c>
      <c r="O2" s="22" t="s">
        <v>94</v>
      </c>
      <c r="P2" s="109" t="s">
        <v>385</v>
      </c>
      <c r="Q2" s="109" t="s">
        <v>384</v>
      </c>
      <c r="R2" s="14" t="s">
        <v>18</v>
      </c>
      <c r="S2" s="14" t="s">
        <v>56</v>
      </c>
      <c r="T2" s="12" t="s">
        <v>83</v>
      </c>
      <c r="U2" s="16" t="s">
        <v>91</v>
      </c>
      <c r="V2" s="103" t="s">
        <v>397</v>
      </c>
      <c r="W2" s="103" t="s">
        <v>386</v>
      </c>
      <c r="X2" s="27" t="s">
        <v>97</v>
      </c>
      <c r="Y2" s="103" t="s">
        <v>404</v>
      </c>
      <c r="Z2" s="121" t="s">
        <v>407</v>
      </c>
      <c r="AA2" s="103" t="s">
        <v>408</v>
      </c>
      <c r="AB2" s="11" t="s">
        <v>12</v>
      </c>
    </row>
    <row r="3" spans="1:28" ht="38.25">
      <c r="A3" s="5">
        <v>10000613</v>
      </c>
      <c r="B3" s="5" t="s">
        <v>19</v>
      </c>
      <c r="C3" s="4" t="s">
        <v>20</v>
      </c>
      <c r="D3" s="5" t="s">
        <v>149</v>
      </c>
      <c r="E3" s="3">
        <v>1200</v>
      </c>
      <c r="F3" s="8" t="s">
        <v>158</v>
      </c>
      <c r="G3" s="8" t="s">
        <v>158</v>
      </c>
      <c r="H3" s="1" t="s">
        <v>105</v>
      </c>
      <c r="I3" s="1" t="s">
        <v>106</v>
      </c>
      <c r="J3" s="10">
        <v>20</v>
      </c>
      <c r="K3" s="10" t="s">
        <v>107</v>
      </c>
      <c r="L3" s="10" t="s">
        <v>108</v>
      </c>
      <c r="M3" s="23" t="s">
        <v>109</v>
      </c>
      <c r="N3" s="25">
        <v>98.4</v>
      </c>
      <c r="O3" s="25">
        <v>4.92</v>
      </c>
      <c r="P3" s="25">
        <v>83.6</v>
      </c>
      <c r="Q3" s="25">
        <v>4.18</v>
      </c>
      <c r="R3" s="10">
        <v>50</v>
      </c>
      <c r="T3" s="3" t="s">
        <v>84</v>
      </c>
      <c r="U3" s="20">
        <f aca="true" t="shared" si="0" ref="U3:U8">O3-(O3*R3%)</f>
        <v>2.46</v>
      </c>
      <c r="V3" s="20">
        <f aca="true" t="shared" si="1" ref="V3:V8">P3-(P3*R3%)</f>
        <v>41.8</v>
      </c>
      <c r="W3" s="20">
        <f aca="true" t="shared" si="2" ref="W3:W8">Q3-(Q3*R3%)</f>
        <v>2.09</v>
      </c>
      <c r="X3" s="30">
        <f aca="true" t="shared" si="3" ref="X3:X8">U3*E3</f>
        <v>2952</v>
      </c>
      <c r="Y3" s="115">
        <v>1.73</v>
      </c>
      <c r="Z3" s="123">
        <v>1.71</v>
      </c>
      <c r="AA3" s="104">
        <f aca="true" t="shared" si="4" ref="AA3:AA8">Z3*E3</f>
        <v>2052</v>
      </c>
      <c r="AB3" s="5">
        <v>10000613</v>
      </c>
    </row>
    <row r="4" spans="1:28" ht="38.25">
      <c r="A4" s="5">
        <v>10000616</v>
      </c>
      <c r="B4" s="5" t="s">
        <v>27</v>
      </c>
      <c r="C4" s="4" t="s">
        <v>28</v>
      </c>
      <c r="D4" s="5" t="s">
        <v>149</v>
      </c>
      <c r="E4" s="3">
        <v>60</v>
      </c>
      <c r="F4" s="8" t="s">
        <v>158</v>
      </c>
      <c r="G4" s="8" t="s">
        <v>158</v>
      </c>
      <c r="H4" s="1" t="s">
        <v>119</v>
      </c>
      <c r="I4" s="1" t="s">
        <v>120</v>
      </c>
      <c r="J4" s="10">
        <v>30</v>
      </c>
      <c r="K4" s="10" t="s">
        <v>107</v>
      </c>
      <c r="L4" s="10" t="s">
        <v>108</v>
      </c>
      <c r="M4" s="23" t="s">
        <v>121</v>
      </c>
      <c r="N4" s="25">
        <v>108.3</v>
      </c>
      <c r="O4" s="25">
        <v>3.61</v>
      </c>
      <c r="P4" s="25">
        <v>94.2</v>
      </c>
      <c r="Q4" s="25">
        <v>3.14</v>
      </c>
      <c r="R4" s="10">
        <v>50</v>
      </c>
      <c r="T4" s="3" t="s">
        <v>84</v>
      </c>
      <c r="U4" s="20">
        <f t="shared" si="0"/>
        <v>1.805</v>
      </c>
      <c r="V4" s="20">
        <f t="shared" si="1"/>
        <v>47.1</v>
      </c>
      <c r="W4" s="20">
        <f t="shared" si="2"/>
        <v>1.57</v>
      </c>
      <c r="X4" s="30">
        <f t="shared" si="3"/>
        <v>108.3</v>
      </c>
      <c r="Y4" s="115">
        <v>1.41</v>
      </c>
      <c r="Z4" s="123">
        <v>1.41</v>
      </c>
      <c r="AA4" s="104">
        <f t="shared" si="4"/>
        <v>84.6</v>
      </c>
      <c r="AB4" s="5">
        <v>10000616</v>
      </c>
    </row>
    <row r="5" spans="1:28" ht="38.25">
      <c r="A5" s="5">
        <v>10000623</v>
      </c>
      <c r="B5" s="5" t="s">
        <v>35</v>
      </c>
      <c r="C5" s="4" t="s">
        <v>37</v>
      </c>
      <c r="D5" s="5" t="s">
        <v>149</v>
      </c>
      <c r="E5" s="3">
        <v>600</v>
      </c>
      <c r="F5" s="8" t="s">
        <v>158</v>
      </c>
      <c r="G5" s="8" t="s">
        <v>158</v>
      </c>
      <c r="H5" s="1" t="s">
        <v>141</v>
      </c>
      <c r="I5" s="1" t="s">
        <v>113</v>
      </c>
      <c r="J5" s="10">
        <v>20</v>
      </c>
      <c r="K5" s="10" t="s">
        <v>107</v>
      </c>
      <c r="L5" s="10" t="s">
        <v>108</v>
      </c>
      <c r="M5" s="23" t="s">
        <v>114</v>
      </c>
      <c r="N5" s="25">
        <v>94.36</v>
      </c>
      <c r="O5" s="25">
        <v>4.72</v>
      </c>
      <c r="P5" s="25">
        <v>74</v>
      </c>
      <c r="Q5" s="25">
        <v>3.7</v>
      </c>
      <c r="R5" s="10">
        <v>50</v>
      </c>
      <c r="T5" s="3" t="s">
        <v>84</v>
      </c>
      <c r="U5" s="20">
        <f t="shared" si="0"/>
        <v>2.36</v>
      </c>
      <c r="V5" s="20">
        <f t="shared" si="1"/>
        <v>37</v>
      </c>
      <c r="W5" s="20">
        <f t="shared" si="2"/>
        <v>1.85</v>
      </c>
      <c r="X5" s="30">
        <f t="shared" si="3"/>
        <v>1416</v>
      </c>
      <c r="Y5" s="115">
        <v>1.79</v>
      </c>
      <c r="Z5" s="123">
        <v>1.79</v>
      </c>
      <c r="AA5" s="104">
        <f t="shared" si="4"/>
        <v>1074</v>
      </c>
      <c r="AB5" s="5">
        <v>10000623</v>
      </c>
    </row>
    <row r="6" spans="1:28" ht="25.5">
      <c r="A6" s="5">
        <v>10000625</v>
      </c>
      <c r="B6" s="5" t="s">
        <v>39</v>
      </c>
      <c r="C6" s="4" t="s">
        <v>40</v>
      </c>
      <c r="D6" s="5" t="s">
        <v>149</v>
      </c>
      <c r="E6" s="3">
        <v>240</v>
      </c>
      <c r="F6" s="8" t="s">
        <v>158</v>
      </c>
      <c r="G6" s="8" t="s">
        <v>158</v>
      </c>
      <c r="H6" s="1" t="s">
        <v>131</v>
      </c>
      <c r="I6" s="1" t="s">
        <v>106</v>
      </c>
      <c r="J6" s="10">
        <v>20</v>
      </c>
      <c r="K6" s="10" t="s">
        <v>107</v>
      </c>
      <c r="L6" s="10" t="s">
        <v>108</v>
      </c>
      <c r="M6" s="23" t="s">
        <v>123</v>
      </c>
      <c r="N6" s="25">
        <v>103.28</v>
      </c>
      <c r="O6" s="25">
        <v>5.16</v>
      </c>
      <c r="P6" s="25">
        <v>81.8</v>
      </c>
      <c r="Q6" s="25">
        <v>4.09</v>
      </c>
      <c r="R6" s="10">
        <v>50</v>
      </c>
      <c r="T6" s="3" t="s">
        <v>84</v>
      </c>
      <c r="U6" s="20">
        <f t="shared" si="0"/>
        <v>2.58</v>
      </c>
      <c r="V6" s="20">
        <f t="shared" si="1"/>
        <v>40.9</v>
      </c>
      <c r="W6" s="20">
        <f t="shared" si="2"/>
        <v>2.045</v>
      </c>
      <c r="X6" s="30">
        <f t="shared" si="3"/>
        <v>619.2</v>
      </c>
      <c r="Y6" s="115">
        <v>1.74</v>
      </c>
      <c r="Z6" s="123">
        <v>1.71</v>
      </c>
      <c r="AA6" s="104">
        <f t="shared" si="4"/>
        <v>410.4</v>
      </c>
      <c r="AB6" s="5">
        <v>10000625</v>
      </c>
    </row>
    <row r="7" spans="1:28" ht="76.5">
      <c r="A7" s="5">
        <v>10000643</v>
      </c>
      <c r="B7" s="5" t="s">
        <v>43</v>
      </c>
      <c r="C7" s="4" t="s">
        <v>44</v>
      </c>
      <c r="D7" s="5" t="s">
        <v>149</v>
      </c>
      <c r="E7" s="3">
        <v>1800</v>
      </c>
      <c r="F7" s="8" t="s">
        <v>158</v>
      </c>
      <c r="G7" s="8" t="s">
        <v>158</v>
      </c>
      <c r="H7" s="1" t="s">
        <v>142</v>
      </c>
      <c r="I7" s="1" t="s">
        <v>136</v>
      </c>
      <c r="J7" s="10">
        <v>30</v>
      </c>
      <c r="K7" s="10" t="s">
        <v>107</v>
      </c>
      <c r="L7" s="10" t="s">
        <v>108</v>
      </c>
      <c r="M7" s="23" t="s">
        <v>134</v>
      </c>
      <c r="N7" s="25">
        <v>34.5</v>
      </c>
      <c r="O7" s="25">
        <v>1.15</v>
      </c>
      <c r="P7" s="25">
        <v>30</v>
      </c>
      <c r="Q7" s="25">
        <v>1</v>
      </c>
      <c r="R7" s="10">
        <v>50</v>
      </c>
      <c r="T7" s="3" t="s">
        <v>84</v>
      </c>
      <c r="U7" s="20">
        <f t="shared" si="0"/>
        <v>0.575</v>
      </c>
      <c r="V7" s="20">
        <f t="shared" si="1"/>
        <v>15</v>
      </c>
      <c r="W7" s="20">
        <f t="shared" si="2"/>
        <v>0.5</v>
      </c>
      <c r="X7" s="30">
        <f t="shared" si="3"/>
        <v>1035</v>
      </c>
      <c r="Y7" s="115">
        <v>0.47</v>
      </c>
      <c r="Z7" s="123">
        <v>0.47</v>
      </c>
      <c r="AA7" s="104">
        <f t="shared" si="4"/>
        <v>846</v>
      </c>
      <c r="AB7" s="5">
        <v>10000643</v>
      </c>
    </row>
    <row r="8" spans="1:28" ht="76.5">
      <c r="A8" s="5">
        <v>10007693</v>
      </c>
      <c r="B8" s="5" t="s">
        <v>43</v>
      </c>
      <c r="C8" s="4" t="s">
        <v>51</v>
      </c>
      <c r="D8" s="5" t="s">
        <v>149</v>
      </c>
      <c r="E8" s="3">
        <v>360</v>
      </c>
      <c r="F8" s="8" t="s">
        <v>158</v>
      </c>
      <c r="G8" s="8" t="s">
        <v>158</v>
      </c>
      <c r="H8" s="1" t="s">
        <v>147</v>
      </c>
      <c r="I8" s="1" t="s">
        <v>136</v>
      </c>
      <c r="J8" s="10">
        <v>36</v>
      </c>
      <c r="K8" s="10" t="s">
        <v>107</v>
      </c>
      <c r="L8" s="10" t="s">
        <v>108</v>
      </c>
      <c r="M8" s="23" t="s">
        <v>148</v>
      </c>
      <c r="N8" s="25">
        <v>162</v>
      </c>
      <c r="O8" s="25">
        <v>4.5</v>
      </c>
      <c r="P8" s="25">
        <v>154.84</v>
      </c>
      <c r="Q8" s="25">
        <v>4.3</v>
      </c>
      <c r="R8" s="10">
        <v>50</v>
      </c>
      <c r="T8" s="3" t="s">
        <v>84</v>
      </c>
      <c r="U8" s="20">
        <f t="shared" si="0"/>
        <v>2.25</v>
      </c>
      <c r="V8" s="20">
        <f t="shared" si="1"/>
        <v>77.42</v>
      </c>
      <c r="W8" s="20">
        <f t="shared" si="2"/>
        <v>2.15</v>
      </c>
      <c r="X8" s="30">
        <f t="shared" si="3"/>
        <v>810</v>
      </c>
      <c r="Y8" s="115">
        <v>1.68</v>
      </c>
      <c r="Z8" s="123">
        <v>1.68</v>
      </c>
      <c r="AA8" s="104">
        <f t="shared" si="4"/>
        <v>604.8</v>
      </c>
      <c r="AB8" s="5">
        <v>10007693</v>
      </c>
    </row>
    <row r="9" spans="24:27" ht="12.75">
      <c r="X9" s="18">
        <f>SUM(X3:X8)</f>
        <v>6940.5</v>
      </c>
      <c r="Y9" s="115"/>
      <c r="Z9" s="115"/>
      <c r="AA9" s="123">
        <f>SUM(AA3:AA8)</f>
        <v>5071.8</v>
      </c>
    </row>
    <row r="10" spans="1:27" ht="23.25">
      <c r="A10" s="134" t="s">
        <v>168</v>
      </c>
      <c r="B10" s="134"/>
      <c r="C10" s="134"/>
      <c r="D10" s="134"/>
      <c r="E10" s="134"/>
      <c r="F10" s="134"/>
      <c r="G10" s="134"/>
      <c r="H10" s="134"/>
      <c r="I10" s="134"/>
      <c r="J10" s="134"/>
      <c r="K10" s="134"/>
      <c r="L10" s="134"/>
      <c r="M10" s="134"/>
      <c r="N10" s="134"/>
      <c r="O10" s="134"/>
      <c r="P10" s="134"/>
      <c r="Q10" s="134"/>
      <c r="R10" s="134"/>
      <c r="S10" s="139"/>
      <c r="T10" s="139"/>
      <c r="U10" s="139"/>
      <c r="V10" s="139"/>
      <c r="W10" s="139"/>
      <c r="X10" s="139"/>
      <c r="Y10" s="139"/>
      <c r="Z10" s="139"/>
      <c r="AA10" s="139"/>
    </row>
    <row r="11" spans="1:28" ht="51">
      <c r="A11" s="11" t="s">
        <v>12</v>
      </c>
      <c r="B11" s="11" t="s">
        <v>13</v>
      </c>
      <c r="C11" s="11" t="s">
        <v>14</v>
      </c>
      <c r="D11" s="12" t="s">
        <v>15</v>
      </c>
      <c r="E11" s="13" t="s">
        <v>16</v>
      </c>
      <c r="F11" s="12" t="s">
        <v>410</v>
      </c>
      <c r="G11" s="12" t="s">
        <v>411</v>
      </c>
      <c r="H11" s="14" t="s">
        <v>174</v>
      </c>
      <c r="I11" s="15" t="s">
        <v>175</v>
      </c>
      <c r="J11" s="14" t="s">
        <v>176</v>
      </c>
      <c r="K11" s="14" t="s">
        <v>177</v>
      </c>
      <c r="L11" s="14" t="s">
        <v>178</v>
      </c>
      <c r="M11" s="22" t="s">
        <v>179</v>
      </c>
      <c r="N11" s="22"/>
      <c r="O11" s="22" t="s">
        <v>17</v>
      </c>
      <c r="P11" s="109" t="s">
        <v>385</v>
      </c>
      <c r="Q11" s="109" t="s">
        <v>384</v>
      </c>
      <c r="R11" s="14" t="s">
        <v>18</v>
      </c>
      <c r="S11" s="14" t="s">
        <v>56</v>
      </c>
      <c r="T11" s="12" t="s">
        <v>83</v>
      </c>
      <c r="U11" s="16" t="s">
        <v>91</v>
      </c>
      <c r="V11" s="103" t="s">
        <v>397</v>
      </c>
      <c r="W11" s="103" t="s">
        <v>386</v>
      </c>
      <c r="X11" s="27" t="s">
        <v>98</v>
      </c>
      <c r="Y11" s="103" t="s">
        <v>404</v>
      </c>
      <c r="Z11" s="121" t="s">
        <v>404</v>
      </c>
      <c r="AA11" s="103" t="s">
        <v>403</v>
      </c>
      <c r="AB11" s="11" t="s">
        <v>12</v>
      </c>
    </row>
    <row r="12" spans="1:28" ht="38.25">
      <c r="A12" s="5">
        <v>10000613</v>
      </c>
      <c r="B12" s="5" t="s">
        <v>19</v>
      </c>
      <c r="C12" s="4" t="s">
        <v>20</v>
      </c>
      <c r="D12" s="5" t="s">
        <v>149</v>
      </c>
      <c r="E12" s="3">
        <v>1200</v>
      </c>
      <c r="F12" s="8" t="s">
        <v>158</v>
      </c>
      <c r="G12" s="8" t="s">
        <v>158</v>
      </c>
      <c r="H12" s="4" t="s">
        <v>20</v>
      </c>
      <c r="I12" s="1" t="s">
        <v>57</v>
      </c>
      <c r="J12" s="10" t="s">
        <v>58</v>
      </c>
      <c r="K12" s="10" t="s">
        <v>107</v>
      </c>
      <c r="M12" s="23">
        <v>320</v>
      </c>
      <c r="N12" s="23" t="s">
        <v>88</v>
      </c>
      <c r="O12" s="24">
        <v>3.65</v>
      </c>
      <c r="P12" s="23" t="s">
        <v>88</v>
      </c>
      <c r="Q12" s="24">
        <v>3.12</v>
      </c>
      <c r="R12" s="21">
        <v>0.34</v>
      </c>
      <c r="S12" s="2">
        <v>3340817</v>
      </c>
      <c r="T12" s="3" t="s">
        <v>85</v>
      </c>
      <c r="U12" s="19">
        <f>O12-(O12*R12)</f>
        <v>2.409</v>
      </c>
      <c r="V12" s="23" t="s">
        <v>88</v>
      </c>
      <c r="W12" s="19">
        <f>Q12-(Q12*R12)</f>
        <v>2.0591999999999997</v>
      </c>
      <c r="X12" s="31">
        <f>U12*E12</f>
        <v>2890.7999999999997</v>
      </c>
      <c r="Y12" s="118">
        <v>1.75</v>
      </c>
      <c r="Z12" s="122">
        <v>1.75</v>
      </c>
      <c r="AA12" s="110">
        <f>Z12*E12</f>
        <v>2100</v>
      </c>
      <c r="AB12" s="5">
        <v>10000613</v>
      </c>
    </row>
    <row r="13" spans="1:28" ht="38.25">
      <c r="A13" s="5">
        <v>10000616</v>
      </c>
      <c r="B13" s="5" t="s">
        <v>27</v>
      </c>
      <c r="C13" s="4" t="s">
        <v>28</v>
      </c>
      <c r="D13" s="5" t="s">
        <v>149</v>
      </c>
      <c r="E13" s="3">
        <v>60</v>
      </c>
      <c r="F13" s="8" t="s">
        <v>158</v>
      </c>
      <c r="G13" s="8" t="s">
        <v>158</v>
      </c>
      <c r="H13" s="1" t="s">
        <v>63</v>
      </c>
      <c r="I13" s="1" t="s">
        <v>57</v>
      </c>
      <c r="J13" s="10" t="s">
        <v>64</v>
      </c>
      <c r="K13" s="10" t="s">
        <v>107</v>
      </c>
      <c r="M13" s="23">
        <v>480</v>
      </c>
      <c r="N13" s="23" t="s">
        <v>88</v>
      </c>
      <c r="O13" s="24">
        <v>2.44</v>
      </c>
      <c r="P13" s="23" t="s">
        <v>88</v>
      </c>
      <c r="Q13" s="24">
        <v>2.25</v>
      </c>
      <c r="R13" s="21">
        <v>0.32</v>
      </c>
      <c r="S13" s="2">
        <v>8340861</v>
      </c>
      <c r="T13" s="3" t="s">
        <v>85</v>
      </c>
      <c r="U13" s="19">
        <f>O13-(O13*R13)</f>
        <v>1.6591999999999998</v>
      </c>
      <c r="V13" s="23" t="s">
        <v>88</v>
      </c>
      <c r="W13" s="19">
        <f>Q13-(Q13*R13)</f>
        <v>1.53</v>
      </c>
      <c r="X13" s="31">
        <f>U13*E13</f>
        <v>99.55199999999999</v>
      </c>
      <c r="Y13" s="118">
        <v>1.42</v>
      </c>
      <c r="Z13" s="122">
        <v>1.42</v>
      </c>
      <c r="AA13" s="110">
        <f>Z13*E13</f>
        <v>85.19999999999999</v>
      </c>
      <c r="AB13" s="5">
        <v>10000616</v>
      </c>
    </row>
    <row r="14" spans="1:28" ht="38.25">
      <c r="A14" s="5">
        <v>10000623</v>
      </c>
      <c r="B14" s="5" t="s">
        <v>35</v>
      </c>
      <c r="C14" s="4" t="s">
        <v>37</v>
      </c>
      <c r="D14" s="5" t="s">
        <v>149</v>
      </c>
      <c r="E14" s="3">
        <v>600</v>
      </c>
      <c r="F14" s="8" t="s">
        <v>158</v>
      </c>
      <c r="G14" s="8" t="s">
        <v>158</v>
      </c>
      <c r="H14" s="4" t="s">
        <v>37</v>
      </c>
      <c r="I14" s="1" t="s">
        <v>72</v>
      </c>
      <c r="J14" s="10" t="s">
        <v>58</v>
      </c>
      <c r="K14" s="10" t="s">
        <v>107</v>
      </c>
      <c r="M14" s="23">
        <v>300</v>
      </c>
      <c r="N14" s="23" t="s">
        <v>88</v>
      </c>
      <c r="O14" s="24">
        <v>2.29</v>
      </c>
      <c r="P14" s="23" t="s">
        <v>88</v>
      </c>
      <c r="Q14" s="24">
        <v>2.2</v>
      </c>
      <c r="R14" s="21">
        <v>0.17</v>
      </c>
      <c r="S14" s="2">
        <v>5580667</v>
      </c>
      <c r="T14" s="3" t="s">
        <v>85</v>
      </c>
      <c r="U14" s="19">
        <f>O14-(O14*R14)</f>
        <v>1.9007</v>
      </c>
      <c r="V14" s="23" t="s">
        <v>88</v>
      </c>
      <c r="W14" s="19">
        <f>Q14-(Q14*R14)</f>
        <v>1.826</v>
      </c>
      <c r="X14" s="31">
        <f>U14*E14</f>
        <v>1140.42</v>
      </c>
      <c r="Y14" s="118">
        <v>1.65</v>
      </c>
      <c r="Z14" s="122">
        <v>1.65</v>
      </c>
      <c r="AA14" s="110">
        <f>Z14*E14</f>
        <v>990</v>
      </c>
      <c r="AB14" s="5">
        <v>10000623</v>
      </c>
    </row>
    <row r="15" spans="1:28" ht="25.5">
      <c r="A15" s="5">
        <v>10000625</v>
      </c>
      <c r="B15" s="5" t="s">
        <v>39</v>
      </c>
      <c r="C15" s="4" t="s">
        <v>40</v>
      </c>
      <c r="D15" s="5" t="s">
        <v>149</v>
      </c>
      <c r="E15" s="3">
        <v>240</v>
      </c>
      <c r="F15" s="8" t="s">
        <v>158</v>
      </c>
      <c r="G15" s="8" t="s">
        <v>158</v>
      </c>
      <c r="H15" s="4" t="s">
        <v>40</v>
      </c>
      <c r="I15" s="1" t="s">
        <v>57</v>
      </c>
      <c r="J15" s="10" t="s">
        <v>58</v>
      </c>
      <c r="K15" s="10" t="s">
        <v>107</v>
      </c>
      <c r="M15" s="23">
        <v>320</v>
      </c>
      <c r="N15" s="23" t="s">
        <v>88</v>
      </c>
      <c r="O15" s="24">
        <v>3.6</v>
      </c>
      <c r="P15" s="23" t="s">
        <v>88</v>
      </c>
      <c r="Q15" s="24">
        <v>2.7</v>
      </c>
      <c r="R15" s="21">
        <v>0.27</v>
      </c>
      <c r="S15" s="2">
        <v>750299</v>
      </c>
      <c r="T15" s="3" t="s">
        <v>85</v>
      </c>
      <c r="U15" s="19">
        <f>O15-(O15*R15)</f>
        <v>2.628</v>
      </c>
      <c r="V15" s="23" t="s">
        <v>88</v>
      </c>
      <c r="W15" s="19">
        <f>Q15-(Q15*R15)</f>
        <v>1.971</v>
      </c>
      <c r="X15" s="31">
        <f>U15*E15</f>
        <v>630.72</v>
      </c>
      <c r="Y15" s="118">
        <v>1.75</v>
      </c>
      <c r="Z15" s="122">
        <v>1.75</v>
      </c>
      <c r="AA15" s="110">
        <f>Z15*E15</f>
        <v>420</v>
      </c>
      <c r="AB15" s="5">
        <v>10000625</v>
      </c>
    </row>
    <row r="16" spans="1:28" ht="76.5">
      <c r="A16" s="5">
        <v>10000643</v>
      </c>
      <c r="B16" s="5" t="s">
        <v>43</v>
      </c>
      <c r="C16" s="4" t="s">
        <v>44</v>
      </c>
      <c r="D16" s="5" t="s">
        <v>149</v>
      </c>
      <c r="E16" s="3">
        <v>1800</v>
      </c>
      <c r="F16" s="8" t="s">
        <v>158</v>
      </c>
      <c r="G16" s="8" t="s">
        <v>158</v>
      </c>
      <c r="H16" s="1" t="s">
        <v>65</v>
      </c>
      <c r="I16" s="1" t="s">
        <v>57</v>
      </c>
      <c r="J16" s="10" t="s">
        <v>64</v>
      </c>
      <c r="K16" s="10" t="s">
        <v>107</v>
      </c>
      <c r="M16" s="23">
        <f>30*32</f>
        <v>960</v>
      </c>
      <c r="N16" s="23" t="s">
        <v>88</v>
      </c>
      <c r="O16" s="24">
        <v>0.93</v>
      </c>
      <c r="P16" s="23" t="s">
        <v>88</v>
      </c>
      <c r="Q16" s="24">
        <v>0.93</v>
      </c>
      <c r="R16" s="21">
        <v>0.3</v>
      </c>
      <c r="S16" s="2">
        <v>703496</v>
      </c>
      <c r="T16" s="3" t="s">
        <v>85</v>
      </c>
      <c r="U16" s="19">
        <f>O16-(O16*R16)</f>
        <v>0.651</v>
      </c>
      <c r="V16" s="23" t="s">
        <v>88</v>
      </c>
      <c r="W16" s="19">
        <f>Q16-(Q16*R16)</f>
        <v>0.651</v>
      </c>
      <c r="X16" s="31">
        <f>U16*E16</f>
        <v>1171.8</v>
      </c>
      <c r="Y16" s="118">
        <v>0.49</v>
      </c>
      <c r="Z16" s="122">
        <v>0.49</v>
      </c>
      <c r="AA16" s="110">
        <f>Z16*E16</f>
        <v>882</v>
      </c>
      <c r="AB16" s="5">
        <v>10000643</v>
      </c>
    </row>
    <row r="17" spans="1:28" ht="78.75">
      <c r="A17" s="37">
        <v>10007693</v>
      </c>
      <c r="B17" s="37" t="s">
        <v>43</v>
      </c>
      <c r="C17" s="38" t="s">
        <v>51</v>
      </c>
      <c r="D17" s="37" t="s">
        <v>149</v>
      </c>
      <c r="E17" s="39">
        <v>360</v>
      </c>
      <c r="F17" s="40" t="s">
        <v>158</v>
      </c>
      <c r="G17" s="40" t="s">
        <v>158</v>
      </c>
      <c r="H17" s="41"/>
      <c r="I17" s="41"/>
      <c r="J17" s="50"/>
      <c r="K17" s="50"/>
      <c r="L17" s="50"/>
      <c r="M17" s="51"/>
      <c r="N17" s="51"/>
      <c r="O17" s="52" t="s">
        <v>95</v>
      </c>
      <c r="P17" s="51"/>
      <c r="Q17" s="52" t="s">
        <v>95</v>
      </c>
      <c r="R17" s="50"/>
      <c r="S17" s="47"/>
      <c r="T17" s="39"/>
      <c r="U17" s="49" t="s">
        <v>96</v>
      </c>
      <c r="V17" s="51"/>
      <c r="W17" s="39" t="s">
        <v>96</v>
      </c>
      <c r="X17" s="39" t="s">
        <v>96</v>
      </c>
      <c r="Y17" s="39" t="s">
        <v>96</v>
      </c>
      <c r="Z17" s="124" t="s">
        <v>96</v>
      </c>
      <c r="AA17" s="110"/>
      <c r="AB17" s="37">
        <v>10007693</v>
      </c>
    </row>
    <row r="18" spans="24:27" ht="12.75">
      <c r="X18" s="29">
        <f>SUM(X12:X17)</f>
        <v>5933.292</v>
      </c>
      <c r="Y18" s="119"/>
      <c r="Z18" s="119"/>
      <c r="AA18" s="127">
        <f>SUM(AA12:AA17)</f>
        <v>4477.2</v>
      </c>
    </row>
  </sheetData>
  <sheetProtection/>
  <mergeCells count="2">
    <mergeCell ref="A10:AA10"/>
    <mergeCell ref="A1:AA1"/>
  </mergeCells>
  <printOptions gridLines="1"/>
  <pageMargins left="0.12" right="0.11" top="0.62" bottom="0.41" header="0.17" footer="0.17"/>
  <pageSetup horizontalDpi="600" verticalDpi="600" orientation="landscape" paperSize="5" r:id="rId1"/>
  <headerFooter alignWithMargins="0">
    <oddFooter>&amp;CPage &amp;P of &amp;N</oddFooter>
  </headerFooter>
</worksheet>
</file>

<file path=xl/worksheets/sheet22.xml><?xml version="1.0" encoding="utf-8"?>
<worksheet xmlns="http://schemas.openxmlformats.org/spreadsheetml/2006/main" xmlns:r="http://schemas.openxmlformats.org/officeDocument/2006/relationships">
  <dimension ref="A1:Z24"/>
  <sheetViews>
    <sheetView zoomScalePageLayoutView="0" workbookViewId="0" topLeftCell="A1">
      <selection activeCell="A2" sqref="A2"/>
    </sheetView>
  </sheetViews>
  <sheetFormatPr defaultColWidth="9.140625" defaultRowHeight="12.75"/>
  <cols>
    <col min="1" max="1" width="7.8515625" style="3" bestFit="1" customWidth="1"/>
    <col min="2" max="2" width="9.421875" style="3" bestFit="1" customWidth="1"/>
    <col min="3" max="3" width="21.421875" style="3" customWidth="1"/>
    <col min="4" max="4" width="8.7109375" style="3" bestFit="1" customWidth="1"/>
    <col min="5" max="5" width="7.421875" style="3" bestFit="1" customWidth="1"/>
    <col min="6" max="6" width="26.7109375" style="1" customWidth="1"/>
    <col min="7" max="7" width="12.57421875" style="1" bestFit="1" customWidth="1"/>
    <col min="8" max="8" width="7.00390625" style="1" bestFit="1" customWidth="1"/>
    <col min="9" max="9" width="8.28125" style="1" bestFit="1" customWidth="1"/>
    <col min="10" max="10" width="6.8515625" style="1" bestFit="1" customWidth="1"/>
    <col min="11" max="11" width="15.8515625" style="1" bestFit="1" customWidth="1"/>
    <col min="12" max="15" width="7.421875" style="1" hidden="1" customWidth="1"/>
    <col min="16" max="16" width="7.8515625" style="1" hidden="1" customWidth="1"/>
    <col min="17" max="17" width="8.57421875" style="3" bestFit="1" customWidth="1"/>
    <col min="18" max="18" width="7.8515625" style="3" bestFit="1" customWidth="1"/>
    <col min="19" max="19" width="10.140625" style="3" hidden="1" customWidth="1"/>
    <col min="20" max="20" width="9.8515625" style="3" hidden="1" customWidth="1"/>
    <col min="21" max="21" width="10.140625" style="3" hidden="1" customWidth="1"/>
    <col min="22" max="22" width="9.57421875" style="3" hidden="1" customWidth="1"/>
    <col min="23" max="23" width="9.57421875" style="116" hidden="1" customWidth="1"/>
    <col min="24" max="24" width="9.57421875" style="116" customWidth="1"/>
    <col min="25" max="25" width="9.57421875" style="3" bestFit="1" customWidth="1"/>
    <col min="26" max="26" width="7.8515625" style="3" bestFit="1" customWidth="1"/>
    <col min="27" max="16384" width="9.140625" style="3" customWidth="1"/>
  </cols>
  <sheetData>
    <row r="1" spans="1:25" ht="23.25">
      <c r="A1" s="134" t="s">
        <v>169</v>
      </c>
      <c r="B1" s="134"/>
      <c r="C1" s="134"/>
      <c r="D1" s="134"/>
      <c r="E1" s="134"/>
      <c r="F1" s="134"/>
      <c r="G1" s="134"/>
      <c r="H1" s="134"/>
      <c r="I1" s="134"/>
      <c r="J1" s="134"/>
      <c r="K1" s="134"/>
      <c r="L1" s="134"/>
      <c r="M1" s="134"/>
      <c r="N1" s="134"/>
      <c r="O1" s="134"/>
      <c r="P1" s="134"/>
      <c r="Q1" s="139"/>
      <c r="R1" s="139"/>
      <c r="S1" s="139"/>
      <c r="T1" s="139"/>
      <c r="U1" s="139"/>
      <c r="V1" s="139"/>
      <c r="W1" s="139"/>
      <c r="X1" s="139"/>
      <c r="Y1" s="139"/>
    </row>
    <row r="2" spans="1:26" ht="51">
      <c r="A2" s="11" t="s">
        <v>12</v>
      </c>
      <c r="B2" s="11" t="s">
        <v>13</v>
      </c>
      <c r="C2" s="11" t="s">
        <v>14</v>
      </c>
      <c r="D2" s="12" t="s">
        <v>15</v>
      </c>
      <c r="E2" s="13" t="s">
        <v>16</v>
      </c>
      <c r="F2" s="14" t="s">
        <v>174</v>
      </c>
      <c r="G2" s="15" t="s">
        <v>175</v>
      </c>
      <c r="H2" s="15" t="s">
        <v>176</v>
      </c>
      <c r="I2" s="15" t="s">
        <v>177</v>
      </c>
      <c r="J2" s="15" t="s">
        <v>178</v>
      </c>
      <c r="K2" s="15" t="s">
        <v>179</v>
      </c>
      <c r="L2" s="15" t="s">
        <v>89</v>
      </c>
      <c r="M2" s="14" t="s">
        <v>90</v>
      </c>
      <c r="N2" s="109" t="s">
        <v>387</v>
      </c>
      <c r="O2" s="109" t="s">
        <v>393</v>
      </c>
      <c r="P2" s="14" t="s">
        <v>18</v>
      </c>
      <c r="Q2" s="14" t="s">
        <v>56</v>
      </c>
      <c r="R2" s="12" t="s">
        <v>83</v>
      </c>
      <c r="S2" s="16" t="s">
        <v>91</v>
      </c>
      <c r="T2" s="103" t="s">
        <v>397</v>
      </c>
      <c r="U2" s="103" t="s">
        <v>386</v>
      </c>
      <c r="V2" s="27" t="s">
        <v>97</v>
      </c>
      <c r="W2" s="103" t="s">
        <v>404</v>
      </c>
      <c r="X2" s="103" t="s">
        <v>407</v>
      </c>
      <c r="Y2" s="103" t="s">
        <v>408</v>
      </c>
      <c r="Z2" s="11" t="s">
        <v>12</v>
      </c>
    </row>
    <row r="3" spans="1:26" ht="38.25">
      <c r="A3" s="5">
        <v>10000613</v>
      </c>
      <c r="B3" s="5" t="s">
        <v>19</v>
      </c>
      <c r="C3" s="4" t="s">
        <v>20</v>
      </c>
      <c r="D3" s="5" t="s">
        <v>149</v>
      </c>
      <c r="E3" s="3">
        <v>11400</v>
      </c>
      <c r="F3" s="1" t="s">
        <v>105</v>
      </c>
      <c r="G3" s="1" t="s">
        <v>106</v>
      </c>
      <c r="H3" s="1">
        <v>20</v>
      </c>
      <c r="I3" s="1" t="s">
        <v>107</v>
      </c>
      <c r="J3" s="1" t="s">
        <v>108</v>
      </c>
      <c r="K3" s="1" t="s">
        <v>109</v>
      </c>
      <c r="L3" s="17">
        <v>98.4</v>
      </c>
      <c r="M3" s="17">
        <v>4.92</v>
      </c>
      <c r="N3" s="17">
        <v>83.6</v>
      </c>
      <c r="O3" s="17">
        <v>4.18</v>
      </c>
      <c r="P3" s="1">
        <v>50</v>
      </c>
      <c r="R3" s="3" t="s">
        <v>84</v>
      </c>
      <c r="S3" s="18">
        <f>M3-(M3*P3%)</f>
        <v>2.46</v>
      </c>
      <c r="T3" s="18">
        <f>N3-(N3*P3%)</f>
        <v>41.8</v>
      </c>
      <c r="U3" s="18">
        <f>O3-(O3*P3%)</f>
        <v>2.09</v>
      </c>
      <c r="V3" s="30">
        <f aca="true" t="shared" si="0" ref="V3:V10">S3*E3</f>
        <v>28044</v>
      </c>
      <c r="W3" s="115">
        <v>1.73</v>
      </c>
      <c r="X3" s="123">
        <v>1.71</v>
      </c>
      <c r="Y3" s="104">
        <f>X3*E3</f>
        <v>19494</v>
      </c>
      <c r="Z3" s="5">
        <v>10000613</v>
      </c>
    </row>
    <row r="4" spans="1:26" ht="38.25">
      <c r="A4" s="5">
        <v>10126606</v>
      </c>
      <c r="B4" s="5" t="s">
        <v>19</v>
      </c>
      <c r="C4" s="4" t="s">
        <v>22</v>
      </c>
      <c r="D4" s="5" t="s">
        <v>149</v>
      </c>
      <c r="E4" s="3">
        <v>4000</v>
      </c>
      <c r="F4" s="1" t="s">
        <v>112</v>
      </c>
      <c r="G4" s="1" t="s">
        <v>113</v>
      </c>
      <c r="H4" s="1">
        <v>20</v>
      </c>
      <c r="I4" s="1" t="s">
        <v>107</v>
      </c>
      <c r="J4" s="1" t="s">
        <v>108</v>
      </c>
      <c r="K4" s="1" t="s">
        <v>114</v>
      </c>
      <c r="L4" s="17">
        <v>95.6</v>
      </c>
      <c r="M4" s="17">
        <v>4.78</v>
      </c>
      <c r="N4" s="17">
        <v>95.6</v>
      </c>
      <c r="O4" s="17">
        <v>4.78</v>
      </c>
      <c r="P4" s="1">
        <v>50</v>
      </c>
      <c r="R4" s="3" t="s">
        <v>84</v>
      </c>
      <c r="S4" s="18">
        <f aca="true" t="shared" si="1" ref="S4:S10">M4-(M4*P4%)</f>
        <v>2.39</v>
      </c>
      <c r="T4" s="18">
        <f aca="true" t="shared" si="2" ref="T4:T10">N4-(N4*P4%)</f>
        <v>47.8</v>
      </c>
      <c r="U4" s="18">
        <f aca="true" t="shared" si="3" ref="U4:U10">O4-(O4*P4%)</f>
        <v>2.39</v>
      </c>
      <c r="V4" s="30">
        <f t="shared" si="0"/>
        <v>9560</v>
      </c>
      <c r="W4" s="115">
        <v>2.21</v>
      </c>
      <c r="X4" s="123">
        <v>2.21</v>
      </c>
      <c r="Y4" s="104">
        <f aca="true" t="shared" si="4" ref="Y4:Y10">X4*E4</f>
        <v>8840</v>
      </c>
      <c r="Z4" s="5">
        <v>10126606</v>
      </c>
    </row>
    <row r="5" spans="1:26" ht="38.25">
      <c r="A5" s="5">
        <v>10126780</v>
      </c>
      <c r="B5" s="5" t="s">
        <v>23</v>
      </c>
      <c r="C5" s="4" t="s">
        <v>25</v>
      </c>
      <c r="D5" s="5" t="s">
        <v>149</v>
      </c>
      <c r="E5" s="3">
        <v>3000</v>
      </c>
      <c r="F5" s="1" t="s">
        <v>115</v>
      </c>
      <c r="G5" s="1" t="s">
        <v>106</v>
      </c>
      <c r="H5" s="1">
        <v>12</v>
      </c>
      <c r="I5" s="1" t="s">
        <v>107</v>
      </c>
      <c r="J5" s="1" t="s">
        <v>108</v>
      </c>
      <c r="K5" s="1" t="s">
        <v>116</v>
      </c>
      <c r="L5" s="17">
        <v>80.16</v>
      </c>
      <c r="M5" s="17">
        <v>6.68</v>
      </c>
      <c r="N5" s="17">
        <v>64.56</v>
      </c>
      <c r="O5" s="17">
        <v>5.38</v>
      </c>
      <c r="P5" s="1">
        <v>50</v>
      </c>
      <c r="R5" s="3" t="s">
        <v>84</v>
      </c>
      <c r="S5" s="18">
        <f t="shared" si="1"/>
        <v>3.34</v>
      </c>
      <c r="T5" s="18">
        <f t="shared" si="2"/>
        <v>32.28</v>
      </c>
      <c r="U5" s="18">
        <f t="shared" si="3"/>
        <v>2.69</v>
      </c>
      <c r="V5" s="30">
        <f t="shared" si="0"/>
        <v>10020</v>
      </c>
      <c r="W5" s="115">
        <v>2.46</v>
      </c>
      <c r="X5" s="123">
        <v>2.46</v>
      </c>
      <c r="Y5" s="104">
        <f t="shared" si="4"/>
        <v>7380</v>
      </c>
      <c r="Z5" s="5">
        <v>10126780</v>
      </c>
    </row>
    <row r="6" spans="1:26" ht="25.5">
      <c r="A6" s="5">
        <v>10126781</v>
      </c>
      <c r="B6" s="5" t="s">
        <v>23</v>
      </c>
      <c r="C6" s="4" t="s">
        <v>26</v>
      </c>
      <c r="D6" s="5" t="s">
        <v>149</v>
      </c>
      <c r="F6" s="1" t="s">
        <v>117</v>
      </c>
      <c r="G6" s="1" t="s">
        <v>118</v>
      </c>
      <c r="H6" s="1">
        <v>20</v>
      </c>
      <c r="I6" s="1" t="s">
        <v>107</v>
      </c>
      <c r="J6" s="1" t="s">
        <v>108</v>
      </c>
      <c r="K6" s="1" t="s">
        <v>114</v>
      </c>
      <c r="L6" s="17">
        <v>103.2</v>
      </c>
      <c r="M6" s="17">
        <v>5.16</v>
      </c>
      <c r="N6" s="17">
        <v>90</v>
      </c>
      <c r="O6" s="17">
        <v>4.5</v>
      </c>
      <c r="P6" s="1">
        <v>50</v>
      </c>
      <c r="R6" s="3" t="s">
        <v>84</v>
      </c>
      <c r="S6" s="18">
        <f t="shared" si="1"/>
        <v>2.58</v>
      </c>
      <c r="T6" s="18">
        <f t="shared" si="2"/>
        <v>45</v>
      </c>
      <c r="U6" s="18">
        <f t="shared" si="3"/>
        <v>2.25</v>
      </c>
      <c r="V6" s="30">
        <f t="shared" si="0"/>
        <v>0</v>
      </c>
      <c r="W6" s="115">
        <v>1.91</v>
      </c>
      <c r="X6" s="123">
        <v>1.89</v>
      </c>
      <c r="Y6" s="104">
        <f t="shared" si="4"/>
        <v>0</v>
      </c>
      <c r="Z6" s="5">
        <v>10126781</v>
      </c>
    </row>
    <row r="7" spans="1:26" ht="38.25">
      <c r="A7" s="5">
        <v>10000616</v>
      </c>
      <c r="B7" s="5" t="s">
        <v>27</v>
      </c>
      <c r="C7" s="4" t="s">
        <v>28</v>
      </c>
      <c r="D7" s="5" t="s">
        <v>149</v>
      </c>
      <c r="E7" s="3">
        <v>1200</v>
      </c>
      <c r="F7" s="1" t="s">
        <v>119</v>
      </c>
      <c r="G7" s="1" t="s">
        <v>120</v>
      </c>
      <c r="H7" s="1">
        <v>30</v>
      </c>
      <c r="I7" s="1" t="s">
        <v>107</v>
      </c>
      <c r="J7" s="1" t="s">
        <v>108</v>
      </c>
      <c r="K7" s="1" t="s">
        <v>121</v>
      </c>
      <c r="L7" s="17">
        <v>108.3</v>
      </c>
      <c r="M7" s="17">
        <v>3.61</v>
      </c>
      <c r="N7" s="17">
        <v>94.2</v>
      </c>
      <c r="O7" s="17">
        <v>3.14</v>
      </c>
      <c r="P7" s="1">
        <v>50</v>
      </c>
      <c r="R7" s="3" t="s">
        <v>84</v>
      </c>
      <c r="S7" s="18">
        <f t="shared" si="1"/>
        <v>1.805</v>
      </c>
      <c r="T7" s="18">
        <f t="shared" si="2"/>
        <v>47.1</v>
      </c>
      <c r="U7" s="18">
        <f t="shared" si="3"/>
        <v>1.57</v>
      </c>
      <c r="V7" s="30">
        <f t="shared" si="0"/>
        <v>2166</v>
      </c>
      <c r="W7" s="115">
        <v>1.41</v>
      </c>
      <c r="X7" s="123">
        <v>1.41</v>
      </c>
      <c r="Y7" s="104">
        <f t="shared" si="4"/>
        <v>1692</v>
      </c>
      <c r="Z7" s="5">
        <v>10000616</v>
      </c>
    </row>
    <row r="8" spans="1:26" ht="38.25">
      <c r="A8" s="5">
        <v>10000621</v>
      </c>
      <c r="B8" s="5" t="s">
        <v>31</v>
      </c>
      <c r="C8" s="4" t="s">
        <v>33</v>
      </c>
      <c r="D8" s="5" t="s">
        <v>149</v>
      </c>
      <c r="E8" s="3">
        <v>2400</v>
      </c>
      <c r="F8" s="1" t="s">
        <v>139</v>
      </c>
      <c r="G8" s="1" t="s">
        <v>106</v>
      </c>
      <c r="H8" s="1">
        <v>30</v>
      </c>
      <c r="I8" s="1" t="s">
        <v>107</v>
      </c>
      <c r="J8" s="1" t="s">
        <v>108</v>
      </c>
      <c r="K8" s="1" t="s">
        <v>140</v>
      </c>
      <c r="L8" s="17">
        <v>150.8</v>
      </c>
      <c r="M8" s="17">
        <v>5.03</v>
      </c>
      <c r="N8" s="17">
        <v>117</v>
      </c>
      <c r="O8" s="17">
        <v>3.9</v>
      </c>
      <c r="P8" s="1">
        <v>50</v>
      </c>
      <c r="R8" s="3" t="s">
        <v>84</v>
      </c>
      <c r="S8" s="18">
        <f t="shared" si="1"/>
        <v>2.515</v>
      </c>
      <c r="T8" s="18">
        <f t="shared" si="2"/>
        <v>58.5</v>
      </c>
      <c r="U8" s="18">
        <f t="shared" si="3"/>
        <v>1.95</v>
      </c>
      <c r="V8" s="30">
        <f t="shared" si="0"/>
        <v>6036</v>
      </c>
      <c r="W8" s="115">
        <v>1.85</v>
      </c>
      <c r="X8" s="123">
        <v>1.79</v>
      </c>
      <c r="Y8" s="104">
        <f t="shared" si="4"/>
        <v>4296</v>
      </c>
      <c r="Z8" s="5">
        <v>10000621</v>
      </c>
    </row>
    <row r="9" spans="1:26" ht="38.25">
      <c r="A9" s="5">
        <v>10000623</v>
      </c>
      <c r="B9" s="5" t="s">
        <v>35</v>
      </c>
      <c r="C9" s="4" t="s">
        <v>37</v>
      </c>
      <c r="D9" s="5" t="s">
        <v>149</v>
      </c>
      <c r="E9" s="3">
        <v>3000</v>
      </c>
      <c r="F9" s="1" t="s">
        <v>141</v>
      </c>
      <c r="G9" s="1" t="s">
        <v>113</v>
      </c>
      <c r="H9" s="1">
        <v>20</v>
      </c>
      <c r="I9" s="1" t="s">
        <v>107</v>
      </c>
      <c r="J9" s="1" t="s">
        <v>108</v>
      </c>
      <c r="K9" s="1" t="s">
        <v>114</v>
      </c>
      <c r="L9" s="17">
        <v>94.36</v>
      </c>
      <c r="M9" s="17">
        <v>4.72</v>
      </c>
      <c r="N9" s="17">
        <v>74</v>
      </c>
      <c r="O9" s="17">
        <v>3.7</v>
      </c>
      <c r="P9" s="1">
        <v>50</v>
      </c>
      <c r="R9" s="3" t="s">
        <v>84</v>
      </c>
      <c r="S9" s="18">
        <f t="shared" si="1"/>
        <v>2.36</v>
      </c>
      <c r="T9" s="18">
        <f t="shared" si="2"/>
        <v>37</v>
      </c>
      <c r="U9" s="18">
        <f t="shared" si="3"/>
        <v>1.85</v>
      </c>
      <c r="V9" s="30">
        <f t="shared" si="0"/>
        <v>7080</v>
      </c>
      <c r="W9" s="115">
        <v>1.79</v>
      </c>
      <c r="X9" s="123">
        <v>1.79</v>
      </c>
      <c r="Y9" s="104">
        <f t="shared" si="4"/>
        <v>5370</v>
      </c>
      <c r="Z9" s="5">
        <v>10000623</v>
      </c>
    </row>
    <row r="10" spans="1:26" ht="63.75">
      <c r="A10" s="5">
        <v>10000643</v>
      </c>
      <c r="B10" s="5" t="s">
        <v>43</v>
      </c>
      <c r="C10" s="4" t="s">
        <v>44</v>
      </c>
      <c r="D10" s="5" t="s">
        <v>149</v>
      </c>
      <c r="E10" s="3">
        <v>16200</v>
      </c>
      <c r="F10" s="1" t="s">
        <v>142</v>
      </c>
      <c r="G10" s="1" t="s">
        <v>136</v>
      </c>
      <c r="H10" s="1">
        <v>30</v>
      </c>
      <c r="I10" s="1" t="s">
        <v>107</v>
      </c>
      <c r="J10" s="1" t="s">
        <v>108</v>
      </c>
      <c r="K10" s="1" t="s">
        <v>134</v>
      </c>
      <c r="L10" s="17">
        <v>34.5</v>
      </c>
      <c r="M10" s="17">
        <v>1.15</v>
      </c>
      <c r="N10" s="17">
        <v>30</v>
      </c>
      <c r="O10" s="17">
        <v>1</v>
      </c>
      <c r="P10" s="1">
        <v>50</v>
      </c>
      <c r="R10" s="3" t="s">
        <v>84</v>
      </c>
      <c r="S10" s="18">
        <f t="shared" si="1"/>
        <v>0.575</v>
      </c>
      <c r="T10" s="18">
        <f t="shared" si="2"/>
        <v>15</v>
      </c>
      <c r="U10" s="18">
        <f t="shared" si="3"/>
        <v>0.5</v>
      </c>
      <c r="V10" s="30">
        <f t="shared" si="0"/>
        <v>9315</v>
      </c>
      <c r="W10" s="115">
        <v>0.47</v>
      </c>
      <c r="X10" s="123">
        <v>0.47</v>
      </c>
      <c r="Y10" s="104">
        <f t="shared" si="4"/>
        <v>7614</v>
      </c>
      <c r="Z10" s="5">
        <v>10000643</v>
      </c>
    </row>
    <row r="11" spans="22:25" ht="12.75">
      <c r="V11" s="28">
        <f>SUM(V3:V10)</f>
        <v>72221</v>
      </c>
      <c r="W11" s="117"/>
      <c r="X11" s="117"/>
      <c r="Y11" s="128">
        <f>SUM(Y3:Y10)</f>
        <v>54686</v>
      </c>
    </row>
    <row r="12" spans="1:25" ht="20.25">
      <c r="A12" s="140" t="s">
        <v>169</v>
      </c>
      <c r="B12" s="140"/>
      <c r="C12" s="140"/>
      <c r="D12" s="140"/>
      <c r="E12" s="140"/>
      <c r="F12" s="140"/>
      <c r="G12" s="140"/>
      <c r="H12" s="140"/>
      <c r="I12" s="140"/>
      <c r="J12" s="140"/>
      <c r="K12" s="140"/>
      <c r="L12" s="140"/>
      <c r="M12" s="140"/>
      <c r="N12" s="140"/>
      <c r="O12" s="140"/>
      <c r="P12" s="140"/>
      <c r="Q12" s="147"/>
      <c r="R12" s="147"/>
      <c r="S12" s="147"/>
      <c r="T12" s="147"/>
      <c r="U12" s="147"/>
      <c r="V12" s="147"/>
      <c r="W12" s="147"/>
      <c r="X12" s="147"/>
      <c r="Y12" s="147"/>
    </row>
    <row r="13" spans="1:26" ht="51">
      <c r="A13" s="11" t="s">
        <v>12</v>
      </c>
      <c r="B13" s="11" t="s">
        <v>13</v>
      </c>
      <c r="C13" s="11" t="s">
        <v>14</v>
      </c>
      <c r="D13" s="12" t="s">
        <v>15</v>
      </c>
      <c r="E13" s="13" t="s">
        <v>16</v>
      </c>
      <c r="F13" s="14" t="s">
        <v>174</v>
      </c>
      <c r="G13" s="15" t="s">
        <v>175</v>
      </c>
      <c r="H13" s="15" t="s">
        <v>176</v>
      </c>
      <c r="I13" s="15" t="s">
        <v>177</v>
      </c>
      <c r="J13" s="15" t="s">
        <v>178</v>
      </c>
      <c r="K13" s="15" t="s">
        <v>179</v>
      </c>
      <c r="L13" s="15"/>
      <c r="M13" s="14" t="s">
        <v>17</v>
      </c>
      <c r="N13" s="109" t="s">
        <v>387</v>
      </c>
      <c r="O13" s="109" t="s">
        <v>393</v>
      </c>
      <c r="P13" s="14" t="s">
        <v>18</v>
      </c>
      <c r="Q13" s="14" t="s">
        <v>56</v>
      </c>
      <c r="R13" s="12" t="s">
        <v>83</v>
      </c>
      <c r="S13" s="16" t="s">
        <v>91</v>
      </c>
      <c r="T13" s="103" t="s">
        <v>397</v>
      </c>
      <c r="U13" s="103" t="s">
        <v>386</v>
      </c>
      <c r="V13" s="27" t="s">
        <v>98</v>
      </c>
      <c r="W13" s="103" t="s">
        <v>404</v>
      </c>
      <c r="X13" s="121" t="s">
        <v>404</v>
      </c>
      <c r="Y13" s="103" t="s">
        <v>403</v>
      </c>
      <c r="Z13" s="11" t="s">
        <v>12</v>
      </c>
    </row>
    <row r="14" spans="1:26" ht="38.25">
      <c r="A14" s="5">
        <v>10000613</v>
      </c>
      <c r="B14" s="5" t="s">
        <v>19</v>
      </c>
      <c r="C14" s="4" t="s">
        <v>20</v>
      </c>
      <c r="D14" s="5" t="s">
        <v>149</v>
      </c>
      <c r="E14" s="3">
        <v>11400</v>
      </c>
      <c r="F14" s="4" t="s">
        <v>20</v>
      </c>
      <c r="G14" s="1" t="s">
        <v>57</v>
      </c>
      <c r="H14" s="10" t="s">
        <v>58</v>
      </c>
      <c r="I14" s="1" t="s">
        <v>107</v>
      </c>
      <c r="K14" s="1">
        <v>320</v>
      </c>
      <c r="L14" s="1" t="s">
        <v>92</v>
      </c>
      <c r="M14" s="6">
        <v>3.65</v>
      </c>
      <c r="N14" s="1" t="s">
        <v>92</v>
      </c>
      <c r="O14" s="6">
        <v>3.12</v>
      </c>
      <c r="P14" s="7">
        <v>0.34</v>
      </c>
      <c r="Q14" s="3">
        <v>3340817</v>
      </c>
      <c r="R14" s="3" t="s">
        <v>85</v>
      </c>
      <c r="S14" s="18">
        <f>M14-(M14*P14)</f>
        <v>2.409</v>
      </c>
      <c r="T14" s="1" t="s">
        <v>92</v>
      </c>
      <c r="U14" s="18">
        <f>O14-(O14*P14)</f>
        <v>2.0591999999999997</v>
      </c>
      <c r="V14" s="30">
        <f aca="true" t="shared" si="5" ref="V14:V21">S14*E14</f>
        <v>27462.6</v>
      </c>
      <c r="W14" s="115">
        <v>1.75</v>
      </c>
      <c r="X14" s="123">
        <v>1.75</v>
      </c>
      <c r="Y14" s="104">
        <f>W14*E14</f>
        <v>19950</v>
      </c>
      <c r="Z14" s="5">
        <v>10000613</v>
      </c>
    </row>
    <row r="15" spans="1:26" ht="38.25">
      <c r="A15" s="5">
        <v>10126606</v>
      </c>
      <c r="B15" s="5" t="s">
        <v>19</v>
      </c>
      <c r="C15" s="4" t="s">
        <v>22</v>
      </c>
      <c r="D15" s="5" t="s">
        <v>149</v>
      </c>
      <c r="E15" s="3">
        <v>4000</v>
      </c>
      <c r="F15" s="4" t="s">
        <v>22</v>
      </c>
      <c r="G15" s="1" t="s">
        <v>57</v>
      </c>
      <c r="H15" s="10" t="s">
        <v>58</v>
      </c>
      <c r="I15" s="1" t="s">
        <v>107</v>
      </c>
      <c r="K15" s="1">
        <v>320</v>
      </c>
      <c r="L15" s="1" t="s">
        <v>92</v>
      </c>
      <c r="M15" s="6">
        <v>3.72</v>
      </c>
      <c r="N15" s="1" t="s">
        <v>92</v>
      </c>
      <c r="O15" s="6">
        <v>3.4</v>
      </c>
      <c r="P15" s="7">
        <v>0.32</v>
      </c>
      <c r="Q15" s="3">
        <v>2404473</v>
      </c>
      <c r="R15" s="3" t="s">
        <v>85</v>
      </c>
      <c r="S15" s="18">
        <f aca="true" t="shared" si="6" ref="S15:S21">M15-(M15*P15)</f>
        <v>2.5296000000000003</v>
      </c>
      <c r="T15" s="1" t="s">
        <v>92</v>
      </c>
      <c r="U15" s="18">
        <f aca="true" t="shared" si="7" ref="U15:U21">O15-(O15*P15)</f>
        <v>2.312</v>
      </c>
      <c r="V15" s="30">
        <f t="shared" si="5"/>
        <v>10118.400000000001</v>
      </c>
      <c r="W15" s="115">
        <v>2.22</v>
      </c>
      <c r="X15" s="123">
        <v>2.22</v>
      </c>
      <c r="Y15" s="104">
        <f aca="true" t="shared" si="8" ref="Y15:Y21">W15*E15</f>
        <v>8880</v>
      </c>
      <c r="Z15" s="5">
        <v>10126606</v>
      </c>
    </row>
    <row r="16" spans="1:26" ht="25.5">
      <c r="A16" s="5">
        <v>10126780</v>
      </c>
      <c r="B16" s="5" t="s">
        <v>23</v>
      </c>
      <c r="C16" s="4" t="s">
        <v>25</v>
      </c>
      <c r="D16" s="5" t="s">
        <v>149</v>
      </c>
      <c r="E16" s="3">
        <v>3000</v>
      </c>
      <c r="F16" s="1" t="s">
        <v>61</v>
      </c>
      <c r="G16" s="1" t="s">
        <v>57</v>
      </c>
      <c r="H16" s="10" t="s">
        <v>62</v>
      </c>
      <c r="I16" s="1" t="s">
        <v>107</v>
      </c>
      <c r="K16" s="1">
        <f>53*4</f>
        <v>212</v>
      </c>
      <c r="L16" s="1" t="s">
        <v>92</v>
      </c>
      <c r="M16" s="6">
        <v>3.63</v>
      </c>
      <c r="N16" s="1" t="s">
        <v>92</v>
      </c>
      <c r="O16" s="6">
        <v>3.2</v>
      </c>
      <c r="P16" s="7">
        <v>0.2</v>
      </c>
      <c r="Q16" s="3">
        <v>4985693</v>
      </c>
      <c r="R16" s="3" t="s">
        <v>85</v>
      </c>
      <c r="S16" s="18">
        <f t="shared" si="6"/>
        <v>2.904</v>
      </c>
      <c r="T16" s="1" t="s">
        <v>92</v>
      </c>
      <c r="U16" s="18">
        <f t="shared" si="7"/>
        <v>2.56</v>
      </c>
      <c r="V16" s="30">
        <f t="shared" si="5"/>
        <v>8712</v>
      </c>
      <c r="W16" s="115">
        <v>2.48</v>
      </c>
      <c r="X16" s="123">
        <v>2.48</v>
      </c>
      <c r="Y16" s="104">
        <f t="shared" si="8"/>
        <v>7440</v>
      </c>
      <c r="Z16" s="5">
        <v>10126780</v>
      </c>
    </row>
    <row r="17" spans="1:26" ht="25.5">
      <c r="A17" s="5">
        <v>10126781</v>
      </c>
      <c r="B17" s="5" t="s">
        <v>23</v>
      </c>
      <c r="C17" s="4" t="s">
        <v>26</v>
      </c>
      <c r="D17" s="5" t="s">
        <v>149</v>
      </c>
      <c r="F17" s="1" t="s">
        <v>66</v>
      </c>
      <c r="G17" s="1" t="s">
        <v>67</v>
      </c>
      <c r="H17" s="10" t="s">
        <v>58</v>
      </c>
      <c r="I17" s="1" t="s">
        <v>107</v>
      </c>
      <c r="K17" s="1">
        <v>320</v>
      </c>
      <c r="L17" s="1" t="s">
        <v>92</v>
      </c>
      <c r="M17" s="6">
        <v>3.66</v>
      </c>
      <c r="N17" s="1" t="s">
        <v>92</v>
      </c>
      <c r="O17" s="6">
        <v>3.1</v>
      </c>
      <c r="P17" s="7">
        <v>0.3</v>
      </c>
      <c r="Q17" s="3">
        <v>5332630</v>
      </c>
      <c r="R17" s="3" t="s">
        <v>85</v>
      </c>
      <c r="S17" s="18">
        <f t="shared" si="6"/>
        <v>2.5620000000000003</v>
      </c>
      <c r="T17" s="1" t="s">
        <v>92</v>
      </c>
      <c r="U17" s="18">
        <f t="shared" si="7"/>
        <v>2.17</v>
      </c>
      <c r="V17" s="30">
        <f t="shared" si="5"/>
        <v>0</v>
      </c>
      <c r="W17" s="115">
        <v>1.93</v>
      </c>
      <c r="X17" s="123">
        <v>1.93</v>
      </c>
      <c r="Y17" s="104">
        <f t="shared" si="8"/>
        <v>0</v>
      </c>
      <c r="Z17" s="5">
        <v>10126781</v>
      </c>
    </row>
    <row r="18" spans="1:26" ht="38.25">
      <c r="A18" s="5">
        <v>10000616</v>
      </c>
      <c r="B18" s="5" t="s">
        <v>27</v>
      </c>
      <c r="C18" s="4" t="s">
        <v>28</v>
      </c>
      <c r="D18" s="5" t="s">
        <v>149</v>
      </c>
      <c r="E18" s="3">
        <v>1200</v>
      </c>
      <c r="F18" s="1" t="s">
        <v>63</v>
      </c>
      <c r="G18" s="1" t="s">
        <v>57</v>
      </c>
      <c r="H18" s="10" t="s">
        <v>64</v>
      </c>
      <c r="I18" s="1" t="s">
        <v>107</v>
      </c>
      <c r="K18" s="1">
        <v>480</v>
      </c>
      <c r="L18" s="1" t="s">
        <v>92</v>
      </c>
      <c r="M18" s="6">
        <v>2.44</v>
      </c>
      <c r="N18" s="1" t="s">
        <v>92</v>
      </c>
      <c r="O18" s="6">
        <v>2.25</v>
      </c>
      <c r="P18" s="7">
        <v>0.32</v>
      </c>
      <c r="Q18" s="3">
        <v>8340861</v>
      </c>
      <c r="R18" s="3" t="s">
        <v>85</v>
      </c>
      <c r="S18" s="18">
        <f t="shared" si="6"/>
        <v>1.6591999999999998</v>
      </c>
      <c r="T18" s="1" t="s">
        <v>92</v>
      </c>
      <c r="U18" s="18">
        <f t="shared" si="7"/>
        <v>1.53</v>
      </c>
      <c r="V18" s="30">
        <f t="shared" si="5"/>
        <v>1991.0399999999997</v>
      </c>
      <c r="W18" s="115">
        <v>1.42</v>
      </c>
      <c r="X18" s="123">
        <v>1.42</v>
      </c>
      <c r="Y18" s="104">
        <f t="shared" si="8"/>
        <v>1704</v>
      </c>
      <c r="Z18" s="5">
        <v>10000616</v>
      </c>
    </row>
    <row r="19" spans="1:26" ht="38.25">
      <c r="A19" s="5">
        <v>10000621</v>
      </c>
      <c r="B19" s="5" t="s">
        <v>31</v>
      </c>
      <c r="C19" s="4" t="s">
        <v>33</v>
      </c>
      <c r="D19" s="5" t="s">
        <v>149</v>
      </c>
      <c r="E19" s="3">
        <v>2400</v>
      </c>
      <c r="F19" s="4" t="s">
        <v>75</v>
      </c>
      <c r="G19" s="1" t="s">
        <v>57</v>
      </c>
      <c r="H19" s="1" t="s">
        <v>76</v>
      </c>
      <c r="I19" s="1" t="s">
        <v>107</v>
      </c>
      <c r="K19" s="1">
        <v>160</v>
      </c>
      <c r="L19" s="1" t="s">
        <v>92</v>
      </c>
      <c r="M19" s="6">
        <v>4.18</v>
      </c>
      <c r="N19" s="1" t="s">
        <v>92</v>
      </c>
      <c r="O19" s="6">
        <v>2.85</v>
      </c>
      <c r="P19" s="7">
        <v>0.34</v>
      </c>
      <c r="Q19" s="3">
        <v>775833</v>
      </c>
      <c r="R19" s="3" t="s">
        <v>85</v>
      </c>
      <c r="S19" s="18">
        <f t="shared" si="6"/>
        <v>2.7588</v>
      </c>
      <c r="T19" s="1" t="s">
        <v>92</v>
      </c>
      <c r="U19" s="18">
        <f t="shared" si="7"/>
        <v>1.881</v>
      </c>
      <c r="V19" s="30">
        <f t="shared" si="5"/>
        <v>6621.12</v>
      </c>
      <c r="W19" s="115">
        <v>1.89</v>
      </c>
      <c r="X19" s="123">
        <v>1.89</v>
      </c>
      <c r="Y19" s="104">
        <f t="shared" si="8"/>
        <v>4536</v>
      </c>
      <c r="Z19" s="5">
        <v>10000621</v>
      </c>
    </row>
    <row r="20" spans="1:26" ht="38.25">
      <c r="A20" s="5">
        <v>10000623</v>
      </c>
      <c r="B20" s="5" t="s">
        <v>35</v>
      </c>
      <c r="C20" s="4" t="s">
        <v>37</v>
      </c>
      <c r="D20" s="5" t="s">
        <v>149</v>
      </c>
      <c r="E20" s="3">
        <v>3000</v>
      </c>
      <c r="F20" s="4" t="s">
        <v>37</v>
      </c>
      <c r="G20" s="1" t="s">
        <v>72</v>
      </c>
      <c r="H20" s="10" t="s">
        <v>58</v>
      </c>
      <c r="I20" s="1" t="s">
        <v>107</v>
      </c>
      <c r="K20" s="1">
        <v>300</v>
      </c>
      <c r="L20" s="1" t="s">
        <v>92</v>
      </c>
      <c r="M20" s="6">
        <v>2.29</v>
      </c>
      <c r="N20" s="1" t="s">
        <v>92</v>
      </c>
      <c r="O20" s="6">
        <v>2.2</v>
      </c>
      <c r="P20" s="7">
        <v>0.17</v>
      </c>
      <c r="Q20" s="3">
        <v>5580667</v>
      </c>
      <c r="R20" s="3" t="s">
        <v>85</v>
      </c>
      <c r="S20" s="18">
        <f t="shared" si="6"/>
        <v>1.9007</v>
      </c>
      <c r="T20" s="1" t="s">
        <v>92</v>
      </c>
      <c r="U20" s="18">
        <f t="shared" si="7"/>
        <v>1.826</v>
      </c>
      <c r="V20" s="30">
        <f t="shared" si="5"/>
        <v>5702.1</v>
      </c>
      <c r="W20" s="115">
        <v>1.65</v>
      </c>
      <c r="X20" s="123">
        <v>1.65</v>
      </c>
      <c r="Y20" s="104">
        <f t="shared" si="8"/>
        <v>4950</v>
      </c>
      <c r="Z20" s="5">
        <v>10000623</v>
      </c>
    </row>
    <row r="21" spans="1:26" ht="63.75">
      <c r="A21" s="5">
        <v>10000643</v>
      </c>
      <c r="B21" s="5" t="s">
        <v>43</v>
      </c>
      <c r="C21" s="4" t="s">
        <v>44</v>
      </c>
      <c r="D21" s="5" t="s">
        <v>149</v>
      </c>
      <c r="E21" s="3">
        <v>16200</v>
      </c>
      <c r="F21" s="1" t="s">
        <v>65</v>
      </c>
      <c r="G21" s="1" t="s">
        <v>57</v>
      </c>
      <c r="H21" s="10" t="s">
        <v>64</v>
      </c>
      <c r="I21" s="1" t="s">
        <v>107</v>
      </c>
      <c r="K21" s="1">
        <f>30*32</f>
        <v>960</v>
      </c>
      <c r="L21" s="1" t="s">
        <v>92</v>
      </c>
      <c r="M21" s="6">
        <v>0.93</v>
      </c>
      <c r="N21" s="1" t="s">
        <v>92</v>
      </c>
      <c r="O21" s="6">
        <v>0.93</v>
      </c>
      <c r="P21" s="7">
        <v>0.3</v>
      </c>
      <c r="Q21" s="3">
        <v>703496</v>
      </c>
      <c r="R21" s="3" t="s">
        <v>85</v>
      </c>
      <c r="S21" s="18">
        <f t="shared" si="6"/>
        <v>0.651</v>
      </c>
      <c r="T21" s="1" t="s">
        <v>92</v>
      </c>
      <c r="U21" s="18">
        <f t="shared" si="7"/>
        <v>0.651</v>
      </c>
      <c r="V21" s="30">
        <f t="shared" si="5"/>
        <v>10546.2</v>
      </c>
      <c r="W21" s="115">
        <v>0.49</v>
      </c>
      <c r="X21" s="123">
        <v>0.49</v>
      </c>
      <c r="Y21" s="104">
        <f t="shared" si="8"/>
        <v>7938</v>
      </c>
      <c r="Z21" s="5">
        <v>10000643</v>
      </c>
    </row>
    <row r="22" spans="22:25" ht="12.75">
      <c r="V22" s="28">
        <f>SUM(V14:V21)</f>
        <v>71153.46</v>
      </c>
      <c r="W22" s="117"/>
      <c r="X22" s="117"/>
      <c r="Y22" s="128">
        <f>SUM(Y14:Y21)</f>
        <v>55398</v>
      </c>
    </row>
    <row r="24" spans="19:21" ht="12.75">
      <c r="S24" s="19"/>
      <c r="T24" s="19"/>
      <c r="U24" s="19"/>
    </row>
  </sheetData>
  <sheetProtection/>
  <mergeCells count="2">
    <mergeCell ref="A12:Y12"/>
    <mergeCell ref="A1:Y1"/>
  </mergeCells>
  <printOptions gridLines="1"/>
  <pageMargins left="0.2" right="0.19" top="0.55" bottom="0.45" header="0.17" footer="0.17"/>
  <pageSetup horizontalDpi="600" verticalDpi="600" orientation="landscape" paperSize="5" r:id="rId1"/>
  <headerFooter alignWithMargins="0">
    <oddFooter>&amp;CPage &amp;P of &amp;N</oddFooter>
  </headerFooter>
</worksheet>
</file>

<file path=xl/worksheets/sheet23.xml><?xml version="1.0" encoding="utf-8"?>
<worksheet xmlns="http://schemas.openxmlformats.org/spreadsheetml/2006/main" xmlns:r="http://schemas.openxmlformats.org/officeDocument/2006/relationships">
  <dimension ref="A1:Z24"/>
  <sheetViews>
    <sheetView zoomScalePageLayoutView="0" workbookViewId="0" topLeftCell="A1">
      <selection activeCell="A2" sqref="A2"/>
    </sheetView>
  </sheetViews>
  <sheetFormatPr defaultColWidth="11.28125" defaultRowHeight="12.75"/>
  <cols>
    <col min="1" max="1" width="7.8515625" style="3" bestFit="1" customWidth="1"/>
    <col min="2" max="2" width="9.421875" style="3" bestFit="1" customWidth="1"/>
    <col min="3" max="3" width="23.8515625" style="3" customWidth="1"/>
    <col min="4" max="4" width="8.7109375" style="3" bestFit="1" customWidth="1"/>
    <col min="5" max="5" width="7.421875" style="3" bestFit="1" customWidth="1"/>
    <col min="6" max="6" width="21.00390625" style="1" customWidth="1"/>
    <col min="7" max="7" width="12.8515625" style="1" customWidth="1"/>
    <col min="8" max="8" width="7.7109375" style="1" customWidth="1"/>
    <col min="9" max="10" width="11.28125" style="1" customWidth="1"/>
    <col min="11" max="11" width="10.8515625" style="1" bestFit="1" customWidth="1"/>
    <col min="12" max="16" width="11.28125" style="1" hidden="1" customWidth="1"/>
    <col min="17" max="17" width="8.57421875" style="3" bestFit="1" customWidth="1"/>
    <col min="18" max="18" width="7.8515625" style="3" bestFit="1" customWidth="1"/>
    <col min="19" max="22" width="11.28125" style="3" hidden="1" customWidth="1"/>
    <col min="23" max="23" width="10.140625" style="116" hidden="1" customWidth="1"/>
    <col min="24" max="24" width="10.140625" style="116" customWidth="1"/>
    <col min="25" max="25" width="10.00390625" style="3" customWidth="1"/>
    <col min="26" max="26" width="7.8515625" style="3" bestFit="1" customWidth="1"/>
    <col min="27" max="16384" width="11.28125" style="3" customWidth="1"/>
  </cols>
  <sheetData>
    <row r="1" spans="1:25" ht="23.25">
      <c r="A1" s="134" t="s">
        <v>162</v>
      </c>
      <c r="B1" s="134"/>
      <c r="C1" s="134"/>
      <c r="D1" s="134"/>
      <c r="E1" s="134"/>
      <c r="F1" s="134"/>
      <c r="G1" s="134"/>
      <c r="H1" s="134"/>
      <c r="I1" s="134"/>
      <c r="J1" s="134"/>
      <c r="K1" s="134"/>
      <c r="L1" s="134"/>
      <c r="M1" s="134"/>
      <c r="N1" s="134"/>
      <c r="O1" s="134"/>
      <c r="P1" s="134"/>
      <c r="Q1" s="139"/>
      <c r="R1" s="139"/>
      <c r="S1" s="139"/>
      <c r="T1" s="139"/>
      <c r="U1" s="139"/>
      <c r="V1" s="139"/>
      <c r="W1" s="139"/>
      <c r="X1" s="139"/>
      <c r="Y1" s="139"/>
    </row>
    <row r="2" spans="1:26" ht="51">
      <c r="A2" s="11" t="s">
        <v>12</v>
      </c>
      <c r="B2" s="11" t="s">
        <v>13</v>
      </c>
      <c r="C2" s="11" t="s">
        <v>14</v>
      </c>
      <c r="D2" s="12" t="s">
        <v>15</v>
      </c>
      <c r="E2" s="13" t="s">
        <v>16</v>
      </c>
      <c r="F2" s="14" t="s">
        <v>174</v>
      </c>
      <c r="G2" s="15" t="s">
        <v>175</v>
      </c>
      <c r="H2" s="15" t="s">
        <v>176</v>
      </c>
      <c r="I2" s="15" t="s">
        <v>177</v>
      </c>
      <c r="J2" s="15" t="s">
        <v>178</v>
      </c>
      <c r="K2" s="15" t="s">
        <v>179</v>
      </c>
      <c r="L2" s="15" t="s">
        <v>86</v>
      </c>
      <c r="M2" s="14" t="s">
        <v>87</v>
      </c>
      <c r="N2" s="109" t="s">
        <v>394</v>
      </c>
      <c r="O2" s="109" t="s">
        <v>395</v>
      </c>
      <c r="P2" s="14" t="s">
        <v>18</v>
      </c>
      <c r="Q2" s="14" t="s">
        <v>56</v>
      </c>
      <c r="R2" s="16" t="s">
        <v>83</v>
      </c>
      <c r="S2" s="16" t="s">
        <v>91</v>
      </c>
      <c r="T2" s="103" t="s">
        <v>397</v>
      </c>
      <c r="U2" s="103" t="s">
        <v>386</v>
      </c>
      <c r="V2" s="27" t="s">
        <v>97</v>
      </c>
      <c r="W2" s="103" t="s">
        <v>404</v>
      </c>
      <c r="X2" s="103" t="s">
        <v>407</v>
      </c>
      <c r="Y2" s="103" t="s">
        <v>408</v>
      </c>
      <c r="Z2" s="11" t="s">
        <v>12</v>
      </c>
    </row>
    <row r="3" spans="1:26" ht="25.5">
      <c r="A3" s="5">
        <v>10000613</v>
      </c>
      <c r="B3" s="5" t="s">
        <v>19</v>
      </c>
      <c r="C3" s="4" t="s">
        <v>20</v>
      </c>
      <c r="D3" s="5" t="s">
        <v>149</v>
      </c>
      <c r="E3" s="3">
        <v>600</v>
      </c>
      <c r="F3" s="1" t="s">
        <v>105</v>
      </c>
      <c r="G3" s="1" t="s">
        <v>106</v>
      </c>
      <c r="H3" s="1">
        <v>20</v>
      </c>
      <c r="I3" s="1" t="s">
        <v>107</v>
      </c>
      <c r="J3" s="1" t="s">
        <v>108</v>
      </c>
      <c r="K3" s="1" t="s">
        <v>109</v>
      </c>
      <c r="L3" s="17">
        <v>98.4</v>
      </c>
      <c r="M3" s="17">
        <v>4.92</v>
      </c>
      <c r="N3" s="17">
        <v>83.6</v>
      </c>
      <c r="O3" s="17">
        <v>4.18</v>
      </c>
      <c r="P3" s="1">
        <v>50</v>
      </c>
      <c r="R3" s="3" t="s">
        <v>84</v>
      </c>
      <c r="S3" s="20">
        <f>M3-(M3*50%)</f>
        <v>2.46</v>
      </c>
      <c r="T3" s="20">
        <f>N3-(N3*P3%)</f>
        <v>41.8</v>
      </c>
      <c r="U3" s="20">
        <f>O3-(O3*P3%)</f>
        <v>2.09</v>
      </c>
      <c r="V3" s="30">
        <f aca="true" t="shared" si="0" ref="V3:V11">S3*E3</f>
        <v>1476</v>
      </c>
      <c r="W3" s="115">
        <v>1.73</v>
      </c>
      <c r="X3" s="123">
        <v>1.71</v>
      </c>
      <c r="Y3" s="104">
        <f>X3*E3</f>
        <v>1026</v>
      </c>
      <c r="Z3" s="5">
        <v>10000613</v>
      </c>
    </row>
    <row r="4" spans="1:26" ht="25.5">
      <c r="A4" s="5">
        <v>10000614</v>
      </c>
      <c r="B4" s="5" t="s">
        <v>19</v>
      </c>
      <c r="C4" s="4" t="s">
        <v>21</v>
      </c>
      <c r="D4" s="5" t="s">
        <v>149</v>
      </c>
      <c r="E4" s="3">
        <v>600</v>
      </c>
      <c r="F4" s="1" t="s">
        <v>111</v>
      </c>
      <c r="G4" s="1" t="s">
        <v>106</v>
      </c>
      <c r="H4" s="1">
        <v>30</v>
      </c>
      <c r="I4" s="1" t="s">
        <v>107</v>
      </c>
      <c r="J4" s="1" t="s">
        <v>108</v>
      </c>
      <c r="K4" s="1" t="s">
        <v>110</v>
      </c>
      <c r="L4" s="17">
        <v>153.2</v>
      </c>
      <c r="M4" s="17">
        <v>5.11</v>
      </c>
      <c r="N4" s="17">
        <v>130.2</v>
      </c>
      <c r="O4" s="17">
        <v>4.34</v>
      </c>
      <c r="P4" s="1">
        <v>50</v>
      </c>
      <c r="R4" s="3" t="s">
        <v>84</v>
      </c>
      <c r="S4" s="20">
        <f aca="true" t="shared" si="1" ref="S4:S11">M4-(M4*50%)</f>
        <v>2.555</v>
      </c>
      <c r="T4" s="20">
        <f aca="true" t="shared" si="2" ref="T4:T11">N4-(N4*P4%)</f>
        <v>65.1</v>
      </c>
      <c r="U4" s="20">
        <f aca="true" t="shared" si="3" ref="U4:U11">O4-(O4*P4%)</f>
        <v>2.17</v>
      </c>
      <c r="V4" s="30">
        <f t="shared" si="0"/>
        <v>1533</v>
      </c>
      <c r="W4" s="115">
        <v>1.81</v>
      </c>
      <c r="X4" s="123">
        <v>1.76</v>
      </c>
      <c r="Y4" s="104">
        <f aca="true" t="shared" si="4" ref="Y4:Y11">X4*E4</f>
        <v>1056</v>
      </c>
      <c r="Z4" s="5">
        <v>10000614</v>
      </c>
    </row>
    <row r="5" spans="1:26" ht="25.5">
      <c r="A5" s="5">
        <v>10000616</v>
      </c>
      <c r="B5" s="5" t="s">
        <v>27</v>
      </c>
      <c r="C5" s="4" t="s">
        <v>28</v>
      </c>
      <c r="D5" s="5" t="s">
        <v>149</v>
      </c>
      <c r="E5" s="3">
        <v>400</v>
      </c>
      <c r="F5" s="1" t="s">
        <v>119</v>
      </c>
      <c r="G5" s="1" t="s">
        <v>120</v>
      </c>
      <c r="H5" s="1">
        <v>30</v>
      </c>
      <c r="I5" s="1" t="s">
        <v>107</v>
      </c>
      <c r="J5" s="1" t="s">
        <v>108</v>
      </c>
      <c r="K5" s="1" t="s">
        <v>121</v>
      </c>
      <c r="L5" s="17">
        <v>108.3</v>
      </c>
      <c r="M5" s="17">
        <v>3.61</v>
      </c>
      <c r="N5" s="17">
        <v>94.2</v>
      </c>
      <c r="O5" s="17">
        <v>3.14</v>
      </c>
      <c r="P5" s="1">
        <v>50</v>
      </c>
      <c r="R5" s="3" t="s">
        <v>84</v>
      </c>
      <c r="S5" s="20">
        <f t="shared" si="1"/>
        <v>1.805</v>
      </c>
      <c r="T5" s="20">
        <f t="shared" si="2"/>
        <v>47.1</v>
      </c>
      <c r="U5" s="20">
        <f t="shared" si="3"/>
        <v>1.57</v>
      </c>
      <c r="V5" s="30">
        <f t="shared" si="0"/>
        <v>722</v>
      </c>
      <c r="W5" s="115">
        <v>1.41</v>
      </c>
      <c r="X5" s="123">
        <v>1.41</v>
      </c>
      <c r="Y5" s="104">
        <f t="shared" si="4"/>
        <v>564</v>
      </c>
      <c r="Z5" s="5">
        <v>10000616</v>
      </c>
    </row>
    <row r="6" spans="1:26" ht="25.5">
      <c r="A6" s="5">
        <v>10000623</v>
      </c>
      <c r="B6" s="5" t="s">
        <v>35</v>
      </c>
      <c r="C6" s="4" t="s">
        <v>37</v>
      </c>
      <c r="D6" s="5" t="s">
        <v>149</v>
      </c>
      <c r="E6" s="3">
        <v>400</v>
      </c>
      <c r="F6" s="1" t="s">
        <v>141</v>
      </c>
      <c r="G6" s="1" t="s">
        <v>113</v>
      </c>
      <c r="H6" s="1">
        <v>20</v>
      </c>
      <c r="I6" s="1" t="s">
        <v>107</v>
      </c>
      <c r="J6" s="1" t="s">
        <v>108</v>
      </c>
      <c r="K6" s="1" t="s">
        <v>114</v>
      </c>
      <c r="L6" s="17">
        <v>94.36</v>
      </c>
      <c r="M6" s="17">
        <v>4.72</v>
      </c>
      <c r="N6" s="17">
        <v>74</v>
      </c>
      <c r="O6" s="17">
        <v>3.7</v>
      </c>
      <c r="P6" s="1">
        <v>50</v>
      </c>
      <c r="R6" s="3" t="s">
        <v>84</v>
      </c>
      <c r="S6" s="20">
        <f t="shared" si="1"/>
        <v>2.36</v>
      </c>
      <c r="T6" s="20">
        <f t="shared" si="2"/>
        <v>37</v>
      </c>
      <c r="U6" s="20">
        <f t="shared" si="3"/>
        <v>1.85</v>
      </c>
      <c r="V6" s="30">
        <f t="shared" si="0"/>
        <v>944</v>
      </c>
      <c r="W6" s="115">
        <v>1.79</v>
      </c>
      <c r="X6" s="123">
        <v>1.79</v>
      </c>
      <c r="Y6" s="104">
        <f t="shared" si="4"/>
        <v>716</v>
      </c>
      <c r="Z6" s="5">
        <v>10000623</v>
      </c>
    </row>
    <row r="7" spans="1:26" ht="25.5">
      <c r="A7" s="5">
        <v>10000625</v>
      </c>
      <c r="B7" s="5" t="s">
        <v>39</v>
      </c>
      <c r="C7" s="4" t="s">
        <v>40</v>
      </c>
      <c r="D7" s="5" t="s">
        <v>149</v>
      </c>
      <c r="E7" s="3">
        <v>400</v>
      </c>
      <c r="F7" s="1" t="s">
        <v>131</v>
      </c>
      <c r="G7" s="1" t="s">
        <v>106</v>
      </c>
      <c r="H7" s="1">
        <v>20</v>
      </c>
      <c r="I7" s="1" t="s">
        <v>107</v>
      </c>
      <c r="J7" s="1" t="s">
        <v>108</v>
      </c>
      <c r="K7" s="1" t="s">
        <v>123</v>
      </c>
      <c r="L7" s="17">
        <v>103.28</v>
      </c>
      <c r="M7" s="17">
        <v>5.16</v>
      </c>
      <c r="N7" s="17">
        <v>81.8</v>
      </c>
      <c r="O7" s="17">
        <v>4.09</v>
      </c>
      <c r="P7" s="1">
        <v>50</v>
      </c>
      <c r="R7" s="3" t="s">
        <v>84</v>
      </c>
      <c r="S7" s="20">
        <f t="shared" si="1"/>
        <v>2.58</v>
      </c>
      <c r="T7" s="20">
        <f t="shared" si="2"/>
        <v>40.9</v>
      </c>
      <c r="U7" s="20">
        <f t="shared" si="3"/>
        <v>2.045</v>
      </c>
      <c r="V7" s="30">
        <f t="shared" si="0"/>
        <v>1032</v>
      </c>
      <c r="W7" s="115">
        <v>1.74</v>
      </c>
      <c r="X7" s="123">
        <v>1.71</v>
      </c>
      <c r="Y7" s="104">
        <f t="shared" si="4"/>
        <v>684</v>
      </c>
      <c r="Z7" s="5">
        <v>10000625</v>
      </c>
    </row>
    <row r="8" spans="1:26" ht="25.5">
      <c r="A8" s="5">
        <v>10125953</v>
      </c>
      <c r="B8" s="5" t="s">
        <v>39</v>
      </c>
      <c r="C8" s="4" t="s">
        <v>41</v>
      </c>
      <c r="D8" s="5" t="s">
        <v>149</v>
      </c>
      <c r="E8" s="3">
        <v>200</v>
      </c>
      <c r="F8" s="1" t="s">
        <v>143</v>
      </c>
      <c r="G8" s="1" t="s">
        <v>120</v>
      </c>
      <c r="H8" s="1">
        <v>20</v>
      </c>
      <c r="I8" s="1" t="s">
        <v>107</v>
      </c>
      <c r="J8" s="1" t="s">
        <v>108</v>
      </c>
      <c r="K8" s="1" t="s">
        <v>114</v>
      </c>
      <c r="L8" s="17">
        <v>142.8</v>
      </c>
      <c r="M8" s="17">
        <v>7.14</v>
      </c>
      <c r="N8" s="17">
        <v>117.4</v>
      </c>
      <c r="O8" s="17">
        <v>5.87</v>
      </c>
      <c r="P8" s="1">
        <v>50</v>
      </c>
      <c r="R8" s="3" t="s">
        <v>84</v>
      </c>
      <c r="S8" s="20">
        <f t="shared" si="1"/>
        <v>3.57</v>
      </c>
      <c r="T8" s="20">
        <f t="shared" si="2"/>
        <v>58.7</v>
      </c>
      <c r="U8" s="20">
        <f t="shared" si="3"/>
        <v>2.935</v>
      </c>
      <c r="V8" s="30">
        <f t="shared" si="0"/>
        <v>714</v>
      </c>
      <c r="W8" s="115">
        <v>2.63</v>
      </c>
      <c r="X8" s="123">
        <v>2.63</v>
      </c>
      <c r="Y8" s="104">
        <f t="shared" si="4"/>
        <v>526</v>
      </c>
      <c r="Z8" s="5">
        <v>10125953</v>
      </c>
    </row>
    <row r="9" spans="1:26" ht="25.5">
      <c r="A9" s="5">
        <v>10126596</v>
      </c>
      <c r="B9" s="5" t="s">
        <v>39</v>
      </c>
      <c r="C9" s="4" t="s">
        <v>42</v>
      </c>
      <c r="D9" s="5" t="s">
        <v>149</v>
      </c>
      <c r="E9" s="3">
        <v>400</v>
      </c>
      <c r="F9" s="1" t="s">
        <v>184</v>
      </c>
      <c r="G9" s="1" t="s">
        <v>106</v>
      </c>
      <c r="H9" s="1" t="s">
        <v>182</v>
      </c>
      <c r="I9" s="1" t="s">
        <v>107</v>
      </c>
      <c r="J9" s="1" t="s">
        <v>108</v>
      </c>
      <c r="K9" s="1" t="s">
        <v>185</v>
      </c>
      <c r="L9" s="17" t="s">
        <v>88</v>
      </c>
      <c r="M9" s="17">
        <v>6.84</v>
      </c>
      <c r="N9" s="17" t="s">
        <v>88</v>
      </c>
      <c r="O9" s="17">
        <v>6.04</v>
      </c>
      <c r="P9" s="1">
        <v>50</v>
      </c>
      <c r="R9" s="3" t="s">
        <v>84</v>
      </c>
      <c r="S9" s="20">
        <f t="shared" si="1"/>
        <v>3.42</v>
      </c>
      <c r="T9" s="17" t="s">
        <v>88</v>
      </c>
      <c r="U9" s="20">
        <f t="shared" si="3"/>
        <v>3.02</v>
      </c>
      <c r="V9" s="30">
        <f t="shared" si="0"/>
        <v>1368</v>
      </c>
      <c r="W9" s="115">
        <v>2.74</v>
      </c>
      <c r="X9" s="123">
        <v>2.74</v>
      </c>
      <c r="Y9" s="104">
        <f t="shared" si="4"/>
        <v>1096</v>
      </c>
      <c r="Z9" s="5">
        <v>10126596</v>
      </c>
    </row>
    <row r="10" spans="1:26" ht="51">
      <c r="A10" s="5">
        <v>10000643</v>
      </c>
      <c r="B10" s="5" t="s">
        <v>43</v>
      </c>
      <c r="C10" s="4" t="s">
        <v>44</v>
      </c>
      <c r="D10" s="5" t="s">
        <v>149</v>
      </c>
      <c r="E10" s="3">
        <v>600</v>
      </c>
      <c r="F10" s="1" t="s">
        <v>142</v>
      </c>
      <c r="G10" s="1" t="s">
        <v>136</v>
      </c>
      <c r="H10" s="1">
        <v>30</v>
      </c>
      <c r="I10" s="1" t="s">
        <v>107</v>
      </c>
      <c r="J10" s="1" t="s">
        <v>108</v>
      </c>
      <c r="K10" s="1" t="s">
        <v>134</v>
      </c>
      <c r="L10" s="17">
        <v>34.5</v>
      </c>
      <c r="M10" s="17">
        <v>1.15</v>
      </c>
      <c r="N10" s="17">
        <v>30</v>
      </c>
      <c r="O10" s="17">
        <v>1</v>
      </c>
      <c r="P10" s="1">
        <v>50</v>
      </c>
      <c r="R10" s="3" t="s">
        <v>84</v>
      </c>
      <c r="S10" s="20">
        <f t="shared" si="1"/>
        <v>0.575</v>
      </c>
      <c r="T10" s="20">
        <f t="shared" si="2"/>
        <v>15</v>
      </c>
      <c r="U10" s="20">
        <f t="shared" si="3"/>
        <v>0.5</v>
      </c>
      <c r="V10" s="30">
        <f t="shared" si="0"/>
        <v>345</v>
      </c>
      <c r="W10" s="115">
        <v>0.47</v>
      </c>
      <c r="X10" s="123">
        <v>0.47</v>
      </c>
      <c r="Y10" s="104">
        <f t="shared" si="4"/>
        <v>282</v>
      </c>
      <c r="Z10" s="5">
        <v>10000643</v>
      </c>
    </row>
    <row r="11" spans="1:26" ht="51">
      <c r="A11" s="5">
        <v>10000646</v>
      </c>
      <c r="B11" s="5" t="s">
        <v>43</v>
      </c>
      <c r="C11" s="4" t="s">
        <v>47</v>
      </c>
      <c r="D11" s="5" t="s">
        <v>149</v>
      </c>
      <c r="E11" s="3">
        <v>200</v>
      </c>
      <c r="F11" s="1" t="s">
        <v>135</v>
      </c>
      <c r="G11" s="1" t="s">
        <v>136</v>
      </c>
      <c r="H11" s="1">
        <v>10</v>
      </c>
      <c r="I11" s="1" t="s">
        <v>107</v>
      </c>
      <c r="J11" s="1" t="s">
        <v>108</v>
      </c>
      <c r="K11" s="1">
        <v>900</v>
      </c>
      <c r="L11" s="17">
        <v>32</v>
      </c>
      <c r="M11" s="17">
        <v>3.2</v>
      </c>
      <c r="N11" s="17"/>
      <c r="O11" s="17"/>
      <c r="P11" s="1">
        <v>50</v>
      </c>
      <c r="R11" s="3" t="s">
        <v>84</v>
      </c>
      <c r="S11" s="20">
        <f t="shared" si="1"/>
        <v>1.6</v>
      </c>
      <c r="T11" s="20">
        <f t="shared" si="2"/>
        <v>0</v>
      </c>
      <c r="U11" s="20">
        <f t="shared" si="3"/>
        <v>0</v>
      </c>
      <c r="V11" s="30">
        <f t="shared" si="0"/>
        <v>320</v>
      </c>
      <c r="W11" s="115">
        <v>1.71</v>
      </c>
      <c r="X11" s="123">
        <v>1.71</v>
      </c>
      <c r="Y11" s="104">
        <f t="shared" si="4"/>
        <v>342</v>
      </c>
      <c r="Z11" s="5">
        <v>10000646</v>
      </c>
    </row>
    <row r="12" spans="22:25" ht="12.75">
      <c r="V12" s="28">
        <f>SUM(V3:V11)</f>
        <v>8454</v>
      </c>
      <c r="W12" s="117"/>
      <c r="X12" s="117"/>
      <c r="Y12" s="128">
        <f>SUM(Y3:Y11)</f>
        <v>6292</v>
      </c>
    </row>
    <row r="13" spans="1:25" ht="23.25">
      <c r="A13" s="134" t="s">
        <v>162</v>
      </c>
      <c r="B13" s="134"/>
      <c r="C13" s="134"/>
      <c r="D13" s="134"/>
      <c r="E13" s="134"/>
      <c r="F13" s="134"/>
      <c r="G13" s="134"/>
      <c r="H13" s="134"/>
      <c r="I13" s="134"/>
      <c r="J13" s="134"/>
      <c r="K13" s="134"/>
      <c r="L13" s="134"/>
      <c r="M13" s="134"/>
      <c r="N13" s="134"/>
      <c r="O13" s="134"/>
      <c r="P13" s="134"/>
      <c r="Q13" s="139"/>
      <c r="R13" s="139"/>
      <c r="S13" s="139"/>
      <c r="T13" s="139"/>
      <c r="U13" s="139"/>
      <c r="V13" s="139"/>
      <c r="W13" s="139"/>
      <c r="X13" s="139"/>
      <c r="Y13" s="139"/>
    </row>
    <row r="14" spans="1:26" ht="51">
      <c r="A14" s="11" t="s">
        <v>12</v>
      </c>
      <c r="B14" s="11" t="s">
        <v>13</v>
      </c>
      <c r="C14" s="11" t="s">
        <v>14</v>
      </c>
      <c r="D14" s="12" t="s">
        <v>15</v>
      </c>
      <c r="E14" s="13" t="s">
        <v>16</v>
      </c>
      <c r="F14" s="14" t="s">
        <v>174</v>
      </c>
      <c r="G14" s="15" t="s">
        <v>175</v>
      </c>
      <c r="H14" s="15" t="s">
        <v>176</v>
      </c>
      <c r="I14" s="15" t="s">
        <v>177</v>
      </c>
      <c r="J14" s="15" t="s">
        <v>178</v>
      </c>
      <c r="K14" s="15" t="s">
        <v>179</v>
      </c>
      <c r="L14" s="15"/>
      <c r="M14" s="14" t="s">
        <v>17</v>
      </c>
      <c r="N14" s="109" t="s">
        <v>394</v>
      </c>
      <c r="O14" s="109" t="s">
        <v>395</v>
      </c>
      <c r="P14" s="14" t="s">
        <v>18</v>
      </c>
      <c r="Q14" s="14" t="s">
        <v>56</v>
      </c>
      <c r="R14" s="16" t="s">
        <v>83</v>
      </c>
      <c r="S14" s="16" t="s">
        <v>91</v>
      </c>
      <c r="T14" s="103" t="s">
        <v>397</v>
      </c>
      <c r="U14" s="103" t="s">
        <v>386</v>
      </c>
      <c r="V14" s="27" t="s">
        <v>98</v>
      </c>
      <c r="W14" s="103" t="s">
        <v>404</v>
      </c>
      <c r="X14" s="121" t="s">
        <v>404</v>
      </c>
      <c r="Y14" s="103" t="s">
        <v>403</v>
      </c>
      <c r="Z14" s="11" t="s">
        <v>12</v>
      </c>
    </row>
    <row r="15" spans="1:26" ht="38.25">
      <c r="A15" s="5">
        <v>10000613</v>
      </c>
      <c r="B15" s="5" t="s">
        <v>19</v>
      </c>
      <c r="C15" s="4" t="s">
        <v>20</v>
      </c>
      <c r="D15" s="5" t="s">
        <v>149</v>
      </c>
      <c r="E15" s="3">
        <v>600</v>
      </c>
      <c r="F15" s="4" t="s">
        <v>20</v>
      </c>
      <c r="G15" s="1" t="s">
        <v>57</v>
      </c>
      <c r="H15" s="10" t="s">
        <v>58</v>
      </c>
      <c r="I15" s="1" t="s">
        <v>107</v>
      </c>
      <c r="K15" s="1">
        <v>320</v>
      </c>
      <c r="L15" s="1" t="s">
        <v>92</v>
      </c>
      <c r="M15" s="6">
        <v>3.65</v>
      </c>
      <c r="N15" s="1" t="s">
        <v>92</v>
      </c>
      <c r="O15" s="6">
        <v>3.12</v>
      </c>
      <c r="P15" s="7">
        <v>0.34</v>
      </c>
      <c r="Q15" s="3">
        <v>3340817</v>
      </c>
      <c r="R15" s="3" t="s">
        <v>85</v>
      </c>
      <c r="S15" s="19">
        <f>M15-(M15*P15)</f>
        <v>2.409</v>
      </c>
      <c r="T15" s="1" t="s">
        <v>92</v>
      </c>
      <c r="U15" s="19">
        <f>O15-(O15*P15)</f>
        <v>2.0591999999999997</v>
      </c>
      <c r="V15" s="31">
        <f aca="true" t="shared" si="5" ref="V15:V22">S15*E15</f>
        <v>1445.3999999999999</v>
      </c>
      <c r="W15" s="118">
        <v>1.75</v>
      </c>
      <c r="X15" s="122">
        <v>1.75</v>
      </c>
      <c r="Y15" s="110">
        <f>X15*E15</f>
        <v>1050</v>
      </c>
      <c r="Z15" s="5">
        <v>10000613</v>
      </c>
    </row>
    <row r="16" spans="1:26" ht="38.25">
      <c r="A16" s="5">
        <v>10000614</v>
      </c>
      <c r="B16" s="5" t="s">
        <v>19</v>
      </c>
      <c r="C16" s="4" t="s">
        <v>21</v>
      </c>
      <c r="D16" s="5" t="s">
        <v>149</v>
      </c>
      <c r="E16" s="3">
        <v>600</v>
      </c>
      <c r="F16" s="4" t="s">
        <v>21</v>
      </c>
      <c r="G16" s="1" t="s">
        <v>57</v>
      </c>
      <c r="H16" s="10" t="s">
        <v>64</v>
      </c>
      <c r="I16" s="1" t="s">
        <v>107</v>
      </c>
      <c r="K16" s="1">
        <v>480</v>
      </c>
      <c r="L16" s="1" t="s">
        <v>92</v>
      </c>
      <c r="M16" s="6">
        <v>3.22</v>
      </c>
      <c r="N16" s="1" t="s">
        <v>92</v>
      </c>
      <c r="O16" s="6">
        <v>2.85</v>
      </c>
      <c r="P16" s="7">
        <v>0.25</v>
      </c>
      <c r="Q16" s="3">
        <v>3340825</v>
      </c>
      <c r="R16" s="3" t="s">
        <v>85</v>
      </c>
      <c r="S16" s="19">
        <f aca="true" t="shared" si="6" ref="S16:S22">M16-(M16*P16)</f>
        <v>2.415</v>
      </c>
      <c r="T16" s="1" t="s">
        <v>92</v>
      </c>
      <c r="U16" s="19">
        <f aca="true" t="shared" si="7" ref="U16:U22">O16-(O16*P16)</f>
        <v>2.1375</v>
      </c>
      <c r="V16" s="31">
        <f t="shared" si="5"/>
        <v>1449</v>
      </c>
      <c r="W16" s="118">
        <v>1.82</v>
      </c>
      <c r="X16" s="122">
        <v>1.82</v>
      </c>
      <c r="Y16" s="110">
        <f aca="true" t="shared" si="8" ref="Y16:Y22">X16*E16</f>
        <v>1092</v>
      </c>
      <c r="Z16" s="5">
        <v>10000614</v>
      </c>
    </row>
    <row r="17" spans="1:26" ht="25.5">
      <c r="A17" s="5">
        <v>10000616</v>
      </c>
      <c r="B17" s="5" t="s">
        <v>27</v>
      </c>
      <c r="C17" s="4" t="s">
        <v>28</v>
      </c>
      <c r="D17" s="5" t="s">
        <v>149</v>
      </c>
      <c r="E17" s="3">
        <v>400</v>
      </c>
      <c r="F17" s="1" t="s">
        <v>63</v>
      </c>
      <c r="G17" s="1" t="s">
        <v>57</v>
      </c>
      <c r="H17" s="10" t="s">
        <v>64</v>
      </c>
      <c r="I17" s="1" t="s">
        <v>107</v>
      </c>
      <c r="K17" s="1">
        <v>480</v>
      </c>
      <c r="L17" s="1" t="s">
        <v>92</v>
      </c>
      <c r="M17" s="6">
        <v>2.44</v>
      </c>
      <c r="N17" s="1" t="s">
        <v>92</v>
      </c>
      <c r="O17" s="6">
        <v>2.25</v>
      </c>
      <c r="P17" s="7">
        <v>0.32</v>
      </c>
      <c r="Q17" s="3">
        <v>8340861</v>
      </c>
      <c r="R17" s="3" t="s">
        <v>85</v>
      </c>
      <c r="S17" s="19">
        <f t="shared" si="6"/>
        <v>1.6591999999999998</v>
      </c>
      <c r="T17" s="1" t="s">
        <v>92</v>
      </c>
      <c r="U17" s="19">
        <f t="shared" si="7"/>
        <v>1.53</v>
      </c>
      <c r="V17" s="31">
        <f t="shared" si="5"/>
        <v>663.68</v>
      </c>
      <c r="W17" s="118">
        <v>1.42</v>
      </c>
      <c r="X17" s="122">
        <v>1.42</v>
      </c>
      <c r="Y17" s="110">
        <f t="shared" si="8"/>
        <v>568</v>
      </c>
      <c r="Z17" s="5">
        <v>10000616</v>
      </c>
    </row>
    <row r="18" spans="1:26" ht="38.25">
      <c r="A18" s="5">
        <v>10000623</v>
      </c>
      <c r="B18" s="5" t="s">
        <v>35</v>
      </c>
      <c r="C18" s="4" t="s">
        <v>37</v>
      </c>
      <c r="D18" s="5" t="s">
        <v>149</v>
      </c>
      <c r="E18" s="3">
        <v>400</v>
      </c>
      <c r="F18" s="4" t="s">
        <v>37</v>
      </c>
      <c r="G18" s="1" t="s">
        <v>72</v>
      </c>
      <c r="H18" s="10" t="s">
        <v>58</v>
      </c>
      <c r="I18" s="1" t="s">
        <v>107</v>
      </c>
      <c r="K18" s="1">
        <v>300</v>
      </c>
      <c r="L18" s="1" t="s">
        <v>92</v>
      </c>
      <c r="M18" s="6">
        <v>2.29</v>
      </c>
      <c r="N18" s="1" t="s">
        <v>92</v>
      </c>
      <c r="O18" s="6">
        <v>2.2</v>
      </c>
      <c r="P18" s="7">
        <v>0.17</v>
      </c>
      <c r="Q18" s="3">
        <v>5580667</v>
      </c>
      <c r="R18" s="3" t="s">
        <v>85</v>
      </c>
      <c r="S18" s="19">
        <f t="shared" si="6"/>
        <v>1.9007</v>
      </c>
      <c r="T18" s="1" t="s">
        <v>92</v>
      </c>
      <c r="U18" s="19">
        <f t="shared" si="7"/>
        <v>1.826</v>
      </c>
      <c r="V18" s="31">
        <f t="shared" si="5"/>
        <v>760.28</v>
      </c>
      <c r="W18" s="118">
        <v>1.65</v>
      </c>
      <c r="X18" s="122">
        <v>1.65</v>
      </c>
      <c r="Y18" s="110">
        <f t="shared" si="8"/>
        <v>660</v>
      </c>
      <c r="Z18" s="5">
        <v>10000623</v>
      </c>
    </row>
    <row r="19" spans="1:26" ht="25.5">
      <c r="A19" s="5">
        <v>10000625</v>
      </c>
      <c r="B19" s="5" t="s">
        <v>39</v>
      </c>
      <c r="C19" s="4" t="s">
        <v>40</v>
      </c>
      <c r="D19" s="5" t="s">
        <v>149</v>
      </c>
      <c r="E19" s="3">
        <v>400</v>
      </c>
      <c r="F19" s="4" t="s">
        <v>40</v>
      </c>
      <c r="G19" s="1" t="s">
        <v>57</v>
      </c>
      <c r="H19" s="10" t="s">
        <v>58</v>
      </c>
      <c r="I19" s="1" t="s">
        <v>107</v>
      </c>
      <c r="K19" s="1">
        <v>320</v>
      </c>
      <c r="L19" s="1" t="s">
        <v>92</v>
      </c>
      <c r="M19" s="6">
        <v>3.6</v>
      </c>
      <c r="N19" s="1" t="s">
        <v>92</v>
      </c>
      <c r="O19" s="6">
        <v>2.7</v>
      </c>
      <c r="P19" s="7">
        <v>0.27</v>
      </c>
      <c r="Q19" s="3">
        <v>750299</v>
      </c>
      <c r="R19" s="3" t="s">
        <v>85</v>
      </c>
      <c r="S19" s="19">
        <f t="shared" si="6"/>
        <v>2.628</v>
      </c>
      <c r="T19" s="1" t="s">
        <v>92</v>
      </c>
      <c r="U19" s="19">
        <f t="shared" si="7"/>
        <v>1.971</v>
      </c>
      <c r="V19" s="31">
        <f t="shared" si="5"/>
        <v>1051.2</v>
      </c>
      <c r="W19" s="118">
        <v>1.75</v>
      </c>
      <c r="X19" s="122">
        <v>1.75</v>
      </c>
      <c r="Y19" s="110">
        <f t="shared" si="8"/>
        <v>700</v>
      </c>
      <c r="Z19" s="5">
        <v>10000625</v>
      </c>
    </row>
    <row r="20" spans="1:26" ht="25.5">
      <c r="A20" s="5">
        <v>10125953</v>
      </c>
      <c r="B20" s="5" t="s">
        <v>39</v>
      </c>
      <c r="C20" s="4" t="s">
        <v>41</v>
      </c>
      <c r="D20" s="5" t="s">
        <v>149</v>
      </c>
      <c r="E20" s="3">
        <v>200</v>
      </c>
      <c r="F20" s="1" t="s">
        <v>73</v>
      </c>
      <c r="G20" s="1" t="s">
        <v>57</v>
      </c>
      <c r="H20" s="10" t="s">
        <v>58</v>
      </c>
      <c r="I20" s="1" t="s">
        <v>107</v>
      </c>
      <c r="K20" s="1">
        <v>320</v>
      </c>
      <c r="L20" s="1" t="s">
        <v>92</v>
      </c>
      <c r="M20" s="6">
        <v>3.81</v>
      </c>
      <c r="N20" s="1" t="s">
        <v>92</v>
      </c>
      <c r="O20" s="6">
        <v>3.75</v>
      </c>
      <c r="P20" s="7">
        <v>0.26</v>
      </c>
      <c r="Q20" s="3">
        <v>30916</v>
      </c>
      <c r="R20" s="3" t="s">
        <v>85</v>
      </c>
      <c r="S20" s="19">
        <f t="shared" si="6"/>
        <v>2.8194</v>
      </c>
      <c r="T20" s="1" t="s">
        <v>92</v>
      </c>
      <c r="U20" s="19">
        <f t="shared" si="7"/>
        <v>2.775</v>
      </c>
      <c r="V20" s="31">
        <f t="shared" si="5"/>
        <v>563.88</v>
      </c>
      <c r="W20" s="118">
        <v>2.68</v>
      </c>
      <c r="X20" s="122">
        <v>2.68</v>
      </c>
      <c r="Y20" s="110">
        <f t="shared" si="8"/>
        <v>536</v>
      </c>
      <c r="Z20" s="5">
        <v>10125953</v>
      </c>
    </row>
    <row r="21" spans="1:26" ht="25.5">
      <c r="A21" s="5">
        <v>10126596</v>
      </c>
      <c r="B21" s="5" t="s">
        <v>39</v>
      </c>
      <c r="C21" s="4" t="s">
        <v>42</v>
      </c>
      <c r="D21" s="5" t="s">
        <v>149</v>
      </c>
      <c r="E21" s="3">
        <v>400</v>
      </c>
      <c r="F21" s="1" t="s">
        <v>80</v>
      </c>
      <c r="G21" s="1" t="s">
        <v>57</v>
      </c>
      <c r="H21" s="10" t="s">
        <v>81</v>
      </c>
      <c r="I21" s="1" t="s">
        <v>107</v>
      </c>
      <c r="K21" s="1" t="s">
        <v>82</v>
      </c>
      <c r="L21" s="1" t="s">
        <v>92</v>
      </c>
      <c r="M21" s="6">
        <v>4.75</v>
      </c>
      <c r="N21" s="1" t="s">
        <v>92</v>
      </c>
      <c r="O21" s="6">
        <v>4.7</v>
      </c>
      <c r="P21" s="7">
        <v>0.36</v>
      </c>
      <c r="Q21" s="3">
        <v>8404014</v>
      </c>
      <c r="R21" s="3" t="s">
        <v>85</v>
      </c>
      <c r="S21" s="19">
        <f t="shared" si="6"/>
        <v>3.04</v>
      </c>
      <c r="T21" s="1" t="s">
        <v>92</v>
      </c>
      <c r="U21" s="19">
        <f t="shared" si="7"/>
        <v>3.008</v>
      </c>
      <c r="V21" s="31">
        <f t="shared" si="5"/>
        <v>1216</v>
      </c>
      <c r="W21" s="118">
        <v>2.9</v>
      </c>
      <c r="X21" s="122">
        <v>2.9</v>
      </c>
      <c r="Y21" s="110">
        <f t="shared" si="8"/>
        <v>1160</v>
      </c>
      <c r="Z21" s="5">
        <v>10126596</v>
      </c>
    </row>
    <row r="22" spans="1:26" ht="51">
      <c r="A22" s="5">
        <v>10000643</v>
      </c>
      <c r="B22" s="5" t="s">
        <v>43</v>
      </c>
      <c r="C22" s="4" t="s">
        <v>44</v>
      </c>
      <c r="D22" s="5" t="s">
        <v>149</v>
      </c>
      <c r="E22" s="3">
        <v>600</v>
      </c>
      <c r="F22" s="1" t="s">
        <v>65</v>
      </c>
      <c r="G22" s="1" t="s">
        <v>57</v>
      </c>
      <c r="H22" s="10" t="s">
        <v>64</v>
      </c>
      <c r="I22" s="1" t="s">
        <v>107</v>
      </c>
      <c r="K22" s="1">
        <f>30*32</f>
        <v>960</v>
      </c>
      <c r="L22" s="1" t="s">
        <v>92</v>
      </c>
      <c r="M22" s="6">
        <v>0.93</v>
      </c>
      <c r="N22" s="1" t="s">
        <v>92</v>
      </c>
      <c r="O22" s="6">
        <v>0.93</v>
      </c>
      <c r="P22" s="7">
        <v>0.3</v>
      </c>
      <c r="Q22" s="3">
        <v>703496</v>
      </c>
      <c r="R22" s="3" t="s">
        <v>85</v>
      </c>
      <c r="S22" s="19">
        <f t="shared" si="6"/>
        <v>0.651</v>
      </c>
      <c r="T22" s="1" t="s">
        <v>92</v>
      </c>
      <c r="U22" s="19">
        <f t="shared" si="7"/>
        <v>0.651</v>
      </c>
      <c r="V22" s="31">
        <f t="shared" si="5"/>
        <v>390.6</v>
      </c>
      <c r="W22" s="118">
        <v>0.49</v>
      </c>
      <c r="X22" s="122">
        <v>0.49</v>
      </c>
      <c r="Y22" s="110">
        <f t="shared" si="8"/>
        <v>294</v>
      </c>
      <c r="Z22" s="5">
        <v>10000643</v>
      </c>
    </row>
    <row r="23" spans="1:26" ht="51">
      <c r="A23" s="37">
        <v>10000646</v>
      </c>
      <c r="B23" s="37" t="s">
        <v>43</v>
      </c>
      <c r="C23" s="38" t="s">
        <v>47</v>
      </c>
      <c r="D23" s="37" t="s">
        <v>149</v>
      </c>
      <c r="E23" s="39">
        <v>200</v>
      </c>
      <c r="F23" s="41"/>
      <c r="G23" s="41"/>
      <c r="H23" s="41"/>
      <c r="I23" s="41"/>
      <c r="J23" s="41"/>
      <c r="K23" s="41"/>
      <c r="L23" s="41"/>
      <c r="M23" s="45" t="s">
        <v>96</v>
      </c>
      <c r="N23" s="41"/>
      <c r="O23" s="45" t="s">
        <v>96</v>
      </c>
      <c r="P23" s="41"/>
      <c r="Q23" s="39"/>
      <c r="R23" s="39"/>
      <c r="S23" s="46" t="s">
        <v>96</v>
      </c>
      <c r="T23" s="46"/>
      <c r="U23" s="46" t="s">
        <v>96</v>
      </c>
      <c r="V23" s="46" t="s">
        <v>96</v>
      </c>
      <c r="W23" s="46" t="s">
        <v>96</v>
      </c>
      <c r="X23" s="125" t="s">
        <v>96</v>
      </c>
      <c r="Y23" s="110"/>
      <c r="Z23" s="37">
        <v>10000646</v>
      </c>
    </row>
    <row r="24" spans="22:25" ht="12.75">
      <c r="V24" s="29">
        <f>SUM(V15:V23)</f>
        <v>7540.04</v>
      </c>
      <c r="W24" s="119"/>
      <c r="X24" s="119"/>
      <c r="Y24" s="127">
        <f>SUM(Y15:Y23)</f>
        <v>6060</v>
      </c>
    </row>
  </sheetData>
  <sheetProtection/>
  <mergeCells count="2">
    <mergeCell ref="A13:Y13"/>
    <mergeCell ref="A1:Y1"/>
  </mergeCells>
  <printOptions gridLines="1"/>
  <pageMargins left="0.2" right="0.19" top="0.36" bottom="0.39" header="0.21" footer="0.17"/>
  <pageSetup horizontalDpi="600" verticalDpi="600" orientation="landscape" paperSize="5" r:id="rId1"/>
  <headerFooter alignWithMargins="0">
    <oddFooter>&amp;CPage &amp;P of &amp;N</oddFooter>
  </headerFooter>
</worksheet>
</file>

<file path=xl/worksheets/sheet24.xml><?xml version="1.0" encoding="utf-8"?>
<worksheet xmlns="http://schemas.openxmlformats.org/spreadsheetml/2006/main" xmlns:r="http://schemas.openxmlformats.org/officeDocument/2006/relationships">
  <dimension ref="A2:A56"/>
  <sheetViews>
    <sheetView zoomScalePageLayoutView="0" workbookViewId="0" topLeftCell="A1">
      <selection activeCell="A1" sqref="A1"/>
    </sheetView>
  </sheetViews>
  <sheetFormatPr defaultColWidth="9.140625" defaultRowHeight="12.75"/>
  <cols>
    <col min="1" max="1" width="104.421875" style="82" customWidth="1"/>
  </cols>
  <sheetData>
    <row r="2" ht="38.25">
      <c r="A2" s="82" t="s">
        <v>358</v>
      </c>
    </row>
    <row r="4" ht="25.5">
      <c r="A4" s="82" t="s">
        <v>359</v>
      </c>
    </row>
    <row r="6" ht="63.75">
      <c r="A6" s="82" t="s">
        <v>360</v>
      </c>
    </row>
    <row r="8" ht="51">
      <c r="A8" s="82" t="s">
        <v>361</v>
      </c>
    </row>
    <row r="10" ht="38.25">
      <c r="A10" s="82" t="s">
        <v>362</v>
      </c>
    </row>
    <row r="12" ht="114.75">
      <c r="A12" s="82" t="s">
        <v>363</v>
      </c>
    </row>
    <row r="14" ht="102">
      <c r="A14" s="82" t="s">
        <v>364</v>
      </c>
    </row>
    <row r="16" ht="51">
      <c r="A16" s="82" t="s">
        <v>365</v>
      </c>
    </row>
    <row r="18" ht="51">
      <c r="A18" s="82" t="s">
        <v>366</v>
      </c>
    </row>
    <row r="20" ht="12.75">
      <c r="A20" s="82" t="s">
        <v>367</v>
      </c>
    </row>
    <row r="22" ht="25.5">
      <c r="A22" s="82" t="s">
        <v>368</v>
      </c>
    </row>
    <row r="24" ht="51">
      <c r="A24" s="82" t="s">
        <v>369</v>
      </c>
    </row>
    <row r="26" ht="12.75">
      <c r="A26" s="82" t="s">
        <v>370</v>
      </c>
    </row>
    <row r="28" ht="63.75">
      <c r="A28" s="82" t="s">
        <v>371</v>
      </c>
    </row>
    <row r="30" ht="38.25">
      <c r="A30" s="82" t="s">
        <v>372</v>
      </c>
    </row>
    <row r="32" ht="25.5">
      <c r="A32" s="82" t="s">
        <v>373</v>
      </c>
    </row>
    <row r="34" ht="76.5">
      <c r="A34" s="82" t="s">
        <v>374</v>
      </c>
    </row>
    <row r="36" ht="25.5">
      <c r="A36" s="82" t="s">
        <v>375</v>
      </c>
    </row>
    <row r="38" ht="51">
      <c r="A38" s="82" t="s">
        <v>376</v>
      </c>
    </row>
    <row r="40" ht="51">
      <c r="A40" s="82" t="s">
        <v>377</v>
      </c>
    </row>
    <row r="42" ht="25.5">
      <c r="A42" s="82" t="s">
        <v>378</v>
      </c>
    </row>
    <row r="44" ht="25.5">
      <c r="A44" s="82" t="s">
        <v>379</v>
      </c>
    </row>
    <row r="46" ht="25.5">
      <c r="A46" s="82" t="s">
        <v>380</v>
      </c>
    </row>
    <row r="48" ht="76.5">
      <c r="A48" s="82" t="s">
        <v>381</v>
      </c>
    </row>
    <row r="50" ht="127.5">
      <c r="A50" s="82" t="s">
        <v>382</v>
      </c>
    </row>
    <row r="52" ht="51">
      <c r="A52" s="82" t="s">
        <v>0</v>
      </c>
    </row>
    <row r="54" ht="76.5">
      <c r="A54" s="82" t="s">
        <v>1</v>
      </c>
    </row>
    <row r="56" ht="51">
      <c r="A56" s="82" t="s">
        <v>2</v>
      </c>
    </row>
  </sheetData>
  <sheetProtection password="CA4D" sheet="1"/>
  <printOptions/>
  <pageMargins left="0.25" right="0.25" top="0.61" bottom="0.5" header="0.25" footer="0.18"/>
  <pageSetup horizontalDpi="600" verticalDpi="600" orientation="portrait" paperSize="5" r:id="rId1"/>
  <headerFooter alignWithMargins="0">
    <oddHeader>&amp;C&amp;A</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A19"/>
  <sheetViews>
    <sheetView zoomScalePageLayoutView="0" workbookViewId="0" topLeftCell="A1">
      <selection activeCell="A1" sqref="A1"/>
    </sheetView>
  </sheetViews>
  <sheetFormatPr defaultColWidth="9.140625" defaultRowHeight="12.75"/>
  <cols>
    <col min="1" max="1" width="104.421875" style="68" customWidth="1"/>
  </cols>
  <sheetData>
    <row r="1" ht="60">
      <c r="A1" s="101" t="s">
        <v>3</v>
      </c>
    </row>
    <row r="3" ht="96">
      <c r="A3" s="101" t="s">
        <v>383</v>
      </c>
    </row>
    <row r="5" ht="48">
      <c r="A5" s="101" t="s">
        <v>4</v>
      </c>
    </row>
    <row r="7" ht="72">
      <c r="A7" s="101" t="s">
        <v>5</v>
      </c>
    </row>
    <row r="9" ht="24">
      <c r="A9" s="101" t="s">
        <v>6</v>
      </c>
    </row>
    <row r="11" ht="36">
      <c r="A11" s="101" t="s">
        <v>7</v>
      </c>
    </row>
    <row r="12" ht="60">
      <c r="A12" s="101" t="s">
        <v>8</v>
      </c>
    </row>
    <row r="13" ht="72">
      <c r="A13" s="101" t="s">
        <v>9</v>
      </c>
    </row>
    <row r="15" ht="72">
      <c r="A15" s="101" t="s">
        <v>10</v>
      </c>
    </row>
    <row r="17" ht="48">
      <c r="A17" s="101" t="s">
        <v>11</v>
      </c>
    </row>
    <row r="19" ht="24">
      <c r="A19" s="102" t="s">
        <v>232</v>
      </c>
    </row>
  </sheetData>
  <sheetProtection password="CA4D" sheet="1"/>
  <printOptions/>
  <pageMargins left="0.25" right="0.25" top="0.82" bottom="0.32" header="0.35" footer="0.18"/>
  <pageSetup horizontalDpi="600" verticalDpi="600" orientation="portrait" paperSize="5" r:id="rId1"/>
  <headerFooter alignWithMargins="0">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B90"/>
  <sheetViews>
    <sheetView zoomScalePageLayoutView="0" workbookViewId="0" topLeftCell="A1">
      <selection activeCell="A1" sqref="A1:B1"/>
    </sheetView>
  </sheetViews>
  <sheetFormatPr defaultColWidth="9.140625" defaultRowHeight="12.75"/>
  <cols>
    <col min="1" max="1" width="46.7109375" style="84" customWidth="1"/>
    <col min="2" max="2" width="50.7109375" style="84" customWidth="1"/>
  </cols>
  <sheetData>
    <row r="1" spans="1:2" ht="12.75">
      <c r="A1" s="131" t="s">
        <v>233</v>
      </c>
      <c r="B1" s="132"/>
    </row>
    <row r="2" ht="13.5" thickBot="1">
      <c r="A2" s="83"/>
    </row>
    <row r="3" spans="1:2" ht="25.5">
      <c r="A3" s="85" t="s">
        <v>234</v>
      </c>
      <c r="B3" s="86" t="s">
        <v>235</v>
      </c>
    </row>
    <row r="4" spans="1:2" ht="12.75">
      <c r="A4" s="87" t="s">
        <v>236</v>
      </c>
      <c r="B4" s="88" t="s">
        <v>237</v>
      </c>
    </row>
    <row r="5" spans="1:2" ht="12.75">
      <c r="A5" s="87" t="s">
        <v>238</v>
      </c>
      <c r="B5" s="88" t="s">
        <v>239</v>
      </c>
    </row>
    <row r="6" spans="1:2" ht="12.75">
      <c r="A6" s="87" t="s">
        <v>240</v>
      </c>
      <c r="B6" s="89"/>
    </row>
    <row r="7" spans="1:2" ht="13.5" thickBot="1">
      <c r="A7" s="90"/>
      <c r="B7" s="91"/>
    </row>
    <row r="8" spans="1:2" ht="12.75">
      <c r="A8" s="87" t="s">
        <v>234</v>
      </c>
      <c r="B8" s="88" t="s">
        <v>234</v>
      </c>
    </row>
    <row r="9" spans="1:2" ht="12.75">
      <c r="A9" s="87" t="s">
        <v>241</v>
      </c>
      <c r="B9" s="88" t="s">
        <v>242</v>
      </c>
    </row>
    <row r="10" spans="1:2" ht="12.75">
      <c r="A10" s="87" t="s">
        <v>243</v>
      </c>
      <c r="B10" s="88" t="s">
        <v>244</v>
      </c>
    </row>
    <row r="11" spans="1:2" ht="12.75">
      <c r="A11" s="87" t="s">
        <v>245</v>
      </c>
      <c r="B11" s="88" t="s">
        <v>246</v>
      </c>
    </row>
    <row r="12" spans="1:2" ht="13.5" thickBot="1">
      <c r="A12" s="90"/>
      <c r="B12" s="91"/>
    </row>
    <row r="13" spans="1:2" ht="12.75">
      <c r="A13" s="87" t="s">
        <v>234</v>
      </c>
      <c r="B13" s="88" t="s">
        <v>234</v>
      </c>
    </row>
    <row r="14" spans="1:2" ht="12.75">
      <c r="A14" s="87" t="s">
        <v>247</v>
      </c>
      <c r="B14" s="88" t="s">
        <v>248</v>
      </c>
    </row>
    <row r="15" spans="1:2" ht="12.75">
      <c r="A15" s="87" t="s">
        <v>249</v>
      </c>
      <c r="B15" s="88" t="s">
        <v>250</v>
      </c>
    </row>
    <row r="16" spans="1:2" ht="12.75">
      <c r="A16" s="87" t="s">
        <v>251</v>
      </c>
      <c r="B16" s="88" t="s">
        <v>252</v>
      </c>
    </row>
    <row r="17" spans="1:2" ht="13.5" thickBot="1">
      <c r="A17" s="90"/>
      <c r="B17" s="91"/>
    </row>
    <row r="18" spans="1:2" ht="12.75">
      <c r="A18" s="87" t="s">
        <v>234</v>
      </c>
      <c r="B18" s="88" t="s">
        <v>234</v>
      </c>
    </row>
    <row r="19" spans="1:2" ht="12.75">
      <c r="A19" s="87" t="s">
        <v>253</v>
      </c>
      <c r="B19" s="88" t="s">
        <v>254</v>
      </c>
    </row>
    <row r="20" spans="1:2" ht="12.75">
      <c r="A20" s="87" t="s">
        <v>243</v>
      </c>
      <c r="B20" s="88" t="s">
        <v>255</v>
      </c>
    </row>
    <row r="21" spans="1:2" ht="12.75">
      <c r="A21" s="87" t="s">
        <v>245</v>
      </c>
      <c r="B21" s="88" t="s">
        <v>256</v>
      </c>
    </row>
    <row r="22" spans="1:2" ht="13.5" thickBot="1">
      <c r="A22" s="90"/>
      <c r="B22" s="91"/>
    </row>
    <row r="23" spans="1:2" ht="12.75">
      <c r="A23" s="87" t="s">
        <v>234</v>
      </c>
      <c r="B23" s="88" t="s">
        <v>234</v>
      </c>
    </row>
    <row r="24" spans="1:2" ht="12.75">
      <c r="A24" s="87" t="s">
        <v>257</v>
      </c>
      <c r="B24" s="88" t="s">
        <v>258</v>
      </c>
    </row>
    <row r="25" spans="1:2" ht="12.75">
      <c r="A25" s="87" t="s">
        <v>259</v>
      </c>
      <c r="B25" s="88" t="s">
        <v>260</v>
      </c>
    </row>
    <row r="26" spans="1:2" ht="12.75">
      <c r="A26" s="87" t="s">
        <v>240</v>
      </c>
      <c r="B26" s="88" t="s">
        <v>261</v>
      </c>
    </row>
    <row r="27" spans="1:2" ht="13.5" thickBot="1">
      <c r="A27" s="90"/>
      <c r="B27" s="91"/>
    </row>
    <row r="28" spans="1:2" ht="12.75">
      <c r="A28" s="87" t="s">
        <v>234</v>
      </c>
      <c r="B28" s="88" t="s">
        <v>234</v>
      </c>
    </row>
    <row r="29" spans="1:2" ht="12.75">
      <c r="A29" s="87" t="s">
        <v>262</v>
      </c>
      <c r="B29" s="88" t="s">
        <v>263</v>
      </c>
    </row>
    <row r="30" spans="1:2" ht="12.75">
      <c r="A30" s="87" t="s">
        <v>264</v>
      </c>
      <c r="B30" s="88" t="s">
        <v>265</v>
      </c>
    </row>
    <row r="31" spans="1:2" ht="12.75">
      <c r="A31" s="87" t="s">
        <v>266</v>
      </c>
      <c r="B31" s="88" t="s">
        <v>240</v>
      </c>
    </row>
    <row r="32" spans="1:2" ht="13.5" thickBot="1">
      <c r="A32" s="90"/>
      <c r="B32" s="91"/>
    </row>
    <row r="33" spans="1:2" ht="12.75">
      <c r="A33" s="87" t="s">
        <v>234</v>
      </c>
      <c r="B33" s="88" t="s">
        <v>234</v>
      </c>
    </row>
    <row r="34" spans="1:2" ht="12.75">
      <c r="A34" s="87" t="s">
        <v>267</v>
      </c>
      <c r="B34" s="88" t="s">
        <v>268</v>
      </c>
    </row>
    <row r="35" spans="1:2" ht="12.75">
      <c r="A35" s="87" t="s">
        <v>269</v>
      </c>
      <c r="B35" s="88" t="s">
        <v>270</v>
      </c>
    </row>
    <row r="36" spans="1:2" ht="12.75">
      <c r="A36" s="87" t="s">
        <v>271</v>
      </c>
      <c r="B36" s="88" t="s">
        <v>266</v>
      </c>
    </row>
    <row r="37" spans="1:2" ht="13.5" thickBot="1">
      <c r="A37" s="90"/>
      <c r="B37" s="91"/>
    </row>
    <row r="38" spans="1:2" ht="12.75">
      <c r="A38" s="87" t="s">
        <v>234</v>
      </c>
      <c r="B38" s="88" t="s">
        <v>234</v>
      </c>
    </row>
    <row r="39" spans="1:2" ht="12.75">
      <c r="A39" s="87" t="s">
        <v>272</v>
      </c>
      <c r="B39" s="88" t="s">
        <v>273</v>
      </c>
    </row>
    <row r="40" spans="1:2" ht="12.75">
      <c r="A40" s="87" t="s">
        <v>274</v>
      </c>
      <c r="B40" s="88" t="s">
        <v>275</v>
      </c>
    </row>
    <row r="41" spans="1:2" ht="12.75">
      <c r="A41" s="87" t="s">
        <v>240</v>
      </c>
      <c r="B41" s="88" t="s">
        <v>276</v>
      </c>
    </row>
    <row r="42" spans="1:2" ht="13.5" thickBot="1">
      <c r="A42" s="90"/>
      <c r="B42" s="91"/>
    </row>
    <row r="43" spans="1:2" ht="12.75">
      <c r="A43" s="87" t="s">
        <v>234</v>
      </c>
      <c r="B43" s="88" t="s">
        <v>277</v>
      </c>
    </row>
    <row r="44" spans="1:2" ht="12.75">
      <c r="A44" s="87" t="s">
        <v>278</v>
      </c>
      <c r="B44" s="88" t="s">
        <v>279</v>
      </c>
    </row>
    <row r="45" spans="1:2" ht="12.75">
      <c r="A45" s="87" t="s">
        <v>280</v>
      </c>
      <c r="B45" s="88" t="s">
        <v>281</v>
      </c>
    </row>
    <row r="46" spans="1:2" ht="12.75">
      <c r="A46" s="87" t="s">
        <v>282</v>
      </c>
      <c r="B46" s="89"/>
    </row>
    <row r="47" spans="1:2" ht="13.5" thickBot="1">
      <c r="A47" s="90"/>
      <c r="B47" s="91"/>
    </row>
    <row r="48" spans="1:2" ht="12.75">
      <c r="A48" s="87" t="s">
        <v>283</v>
      </c>
      <c r="B48" s="88" t="s">
        <v>284</v>
      </c>
    </row>
    <row r="49" spans="1:2" ht="12.75">
      <c r="A49" s="87" t="s">
        <v>250</v>
      </c>
      <c r="B49" s="88" t="s">
        <v>285</v>
      </c>
    </row>
    <row r="50" spans="1:2" ht="12.75">
      <c r="A50" s="87" t="s">
        <v>286</v>
      </c>
      <c r="B50" s="88" t="s">
        <v>287</v>
      </c>
    </row>
    <row r="51" spans="1:2" ht="13.5" thickBot="1">
      <c r="A51" s="92"/>
      <c r="B51" s="93" t="s">
        <v>288</v>
      </c>
    </row>
    <row r="52" spans="1:2" ht="12.75">
      <c r="A52" s="87" t="s">
        <v>289</v>
      </c>
      <c r="B52" s="88" t="s">
        <v>290</v>
      </c>
    </row>
    <row r="53" spans="1:2" ht="12.75">
      <c r="A53" s="87" t="s">
        <v>291</v>
      </c>
      <c r="B53" s="88" t="s">
        <v>292</v>
      </c>
    </row>
    <row r="54" spans="1:2" ht="12.75">
      <c r="A54" s="87" t="s">
        <v>293</v>
      </c>
      <c r="B54" s="88" t="s">
        <v>293</v>
      </c>
    </row>
    <row r="55" spans="1:2" ht="13.5" thickBot="1">
      <c r="A55" s="90"/>
      <c r="B55" s="91"/>
    </row>
    <row r="56" spans="1:2" ht="12.75">
      <c r="A56" s="87" t="s">
        <v>294</v>
      </c>
      <c r="B56" s="88" t="s">
        <v>284</v>
      </c>
    </row>
    <row r="57" spans="1:2" ht="12.75">
      <c r="A57" s="87" t="s">
        <v>295</v>
      </c>
      <c r="B57" s="88" t="s">
        <v>296</v>
      </c>
    </row>
    <row r="58" spans="1:2" ht="12.75">
      <c r="A58" s="87" t="s">
        <v>297</v>
      </c>
      <c r="B58" s="88" t="s">
        <v>298</v>
      </c>
    </row>
    <row r="59" spans="1:2" ht="12.75">
      <c r="A59" s="87" t="s">
        <v>299</v>
      </c>
      <c r="B59" s="88" t="s">
        <v>300</v>
      </c>
    </row>
    <row r="60" spans="1:2" ht="13.5" thickBot="1">
      <c r="A60" s="90"/>
      <c r="B60" s="91"/>
    </row>
    <row r="61" spans="1:2" ht="12.75">
      <c r="A61" s="87" t="s">
        <v>301</v>
      </c>
      <c r="B61" s="88" t="s">
        <v>302</v>
      </c>
    </row>
    <row r="62" spans="1:2" ht="12.75">
      <c r="A62" s="87" t="s">
        <v>303</v>
      </c>
      <c r="B62" s="88" t="s">
        <v>304</v>
      </c>
    </row>
    <row r="63" spans="1:2" ht="12.75">
      <c r="A63" s="87" t="s">
        <v>305</v>
      </c>
      <c r="B63" s="88" t="s">
        <v>306</v>
      </c>
    </row>
    <row r="64" spans="1:2" ht="12.75">
      <c r="A64" s="87" t="s">
        <v>307</v>
      </c>
      <c r="B64" s="88" t="s">
        <v>308</v>
      </c>
    </row>
    <row r="65" spans="1:2" ht="13.5" thickBot="1">
      <c r="A65" s="90"/>
      <c r="B65" s="91"/>
    </row>
    <row r="66" spans="1:2" ht="12.75">
      <c r="A66" s="87" t="s">
        <v>284</v>
      </c>
      <c r="B66" s="88" t="s">
        <v>284</v>
      </c>
    </row>
    <row r="67" spans="1:2" ht="12.75">
      <c r="A67" s="87" t="s">
        <v>309</v>
      </c>
      <c r="B67" s="88" t="s">
        <v>310</v>
      </c>
    </row>
    <row r="68" spans="1:2" ht="12.75">
      <c r="A68" s="87" t="s">
        <v>311</v>
      </c>
      <c r="B68" s="88" t="s">
        <v>312</v>
      </c>
    </row>
    <row r="69" spans="1:2" ht="12.75">
      <c r="A69" s="87" t="s">
        <v>313</v>
      </c>
      <c r="B69" s="88" t="s">
        <v>314</v>
      </c>
    </row>
    <row r="70" spans="1:2" ht="13.5" thickBot="1">
      <c r="A70" s="90"/>
      <c r="B70" s="91"/>
    </row>
    <row r="71" spans="1:2" ht="12.75">
      <c r="A71" s="87" t="s">
        <v>284</v>
      </c>
      <c r="B71" s="88" t="s">
        <v>315</v>
      </c>
    </row>
    <row r="72" spans="1:2" ht="12.75">
      <c r="A72" s="87" t="s">
        <v>316</v>
      </c>
      <c r="B72" s="88" t="s">
        <v>317</v>
      </c>
    </row>
    <row r="73" spans="1:2" ht="12.75">
      <c r="A73" s="87" t="s">
        <v>318</v>
      </c>
      <c r="B73" s="88" t="s">
        <v>319</v>
      </c>
    </row>
    <row r="74" spans="1:2" ht="12.75">
      <c r="A74" s="87" t="s">
        <v>320</v>
      </c>
      <c r="B74" s="88" t="s">
        <v>321</v>
      </c>
    </row>
    <row r="75" spans="1:2" ht="13.5" thickBot="1">
      <c r="A75" s="90"/>
      <c r="B75" s="91"/>
    </row>
    <row r="76" spans="1:2" ht="12.75">
      <c r="A76" s="87" t="s">
        <v>322</v>
      </c>
      <c r="B76" s="88" t="s">
        <v>323</v>
      </c>
    </row>
    <row r="77" spans="1:2" ht="12.75">
      <c r="A77" s="87" t="s">
        <v>324</v>
      </c>
      <c r="B77" s="88" t="s">
        <v>324</v>
      </c>
    </row>
    <row r="78" spans="1:2" ht="12.75">
      <c r="A78" s="87" t="s">
        <v>325</v>
      </c>
      <c r="B78" s="88" t="s">
        <v>326</v>
      </c>
    </row>
    <row r="79" spans="1:2" ht="12.75">
      <c r="A79" s="87" t="s">
        <v>327</v>
      </c>
      <c r="B79" s="88" t="s">
        <v>328</v>
      </c>
    </row>
    <row r="80" spans="1:2" ht="13.5" thickBot="1">
      <c r="A80" s="90"/>
      <c r="B80" s="91"/>
    </row>
    <row r="81" spans="1:2" ht="12.75">
      <c r="A81" s="87" t="s">
        <v>329</v>
      </c>
      <c r="B81" s="88" t="s">
        <v>330</v>
      </c>
    </row>
    <row r="82" spans="1:2" ht="12.75">
      <c r="A82" s="87" t="s">
        <v>324</v>
      </c>
      <c r="B82" s="88" t="s">
        <v>324</v>
      </c>
    </row>
    <row r="83" spans="1:2" ht="12.75">
      <c r="A83" s="87" t="s">
        <v>331</v>
      </c>
      <c r="B83" s="88" t="s">
        <v>332</v>
      </c>
    </row>
    <row r="84" spans="1:2" ht="12.75">
      <c r="A84" s="87" t="s">
        <v>333</v>
      </c>
      <c r="B84" s="88" t="s">
        <v>334</v>
      </c>
    </row>
    <row r="85" spans="1:2" ht="12.75">
      <c r="A85" s="87" t="s">
        <v>318</v>
      </c>
      <c r="B85" s="88" t="s">
        <v>335</v>
      </c>
    </row>
    <row r="86" spans="1:2" ht="13.5" thickBot="1">
      <c r="A86" s="90" t="s">
        <v>320</v>
      </c>
      <c r="B86" s="93" t="s">
        <v>321</v>
      </c>
    </row>
    <row r="87" spans="1:2" ht="12.75">
      <c r="A87" s="94"/>
      <c r="B87" s="95" t="s">
        <v>336</v>
      </c>
    </row>
    <row r="88" spans="1:2" ht="12.75">
      <c r="A88" s="96" t="s">
        <v>337</v>
      </c>
      <c r="B88" s="97" t="s">
        <v>338</v>
      </c>
    </row>
    <row r="89" spans="1:2" ht="12.75">
      <c r="A89" s="97" t="s">
        <v>339</v>
      </c>
      <c r="B89" s="97" t="s">
        <v>340</v>
      </c>
    </row>
    <row r="90" spans="1:2" ht="13.5" thickBot="1">
      <c r="A90" s="98" t="s">
        <v>341</v>
      </c>
      <c r="B90" s="99" t="s">
        <v>342</v>
      </c>
    </row>
  </sheetData>
  <sheetProtection password="CA4D" sheet="1"/>
  <mergeCells count="1">
    <mergeCell ref="A1:B1"/>
  </mergeCells>
  <printOptions horizontalCentered="1"/>
  <pageMargins left="0.25" right="0.25" top="0.51" bottom="0.7" header="0.25" footer="0.18"/>
  <pageSetup horizontalDpi="600" verticalDpi="600" orientation="portrait" paperSize="5" r:id="rId1"/>
  <headerFooter alignWithMargins="0">
    <oddHeader>&amp;C&amp;A</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B12"/>
  <sheetViews>
    <sheetView zoomScalePageLayoutView="0" workbookViewId="0" topLeftCell="A1">
      <selection activeCell="A14" sqref="A14"/>
    </sheetView>
  </sheetViews>
  <sheetFormatPr defaultColWidth="9.140625" defaultRowHeight="12.75"/>
  <cols>
    <col min="1" max="1" width="35.28125" style="0" bestFit="1" customWidth="1"/>
    <col min="2" max="2" width="34.421875" style="0" bestFit="1" customWidth="1"/>
  </cols>
  <sheetData>
    <row r="1" spans="1:2" ht="12.75">
      <c r="A1" s="133" t="s">
        <v>343</v>
      </c>
      <c r="B1" s="133"/>
    </row>
    <row r="2" spans="1:2" ht="12.75">
      <c r="A2" s="100"/>
      <c r="B2" s="100"/>
    </row>
    <row r="4" spans="1:2" ht="12.75">
      <c r="A4" s="69" t="s">
        <v>84</v>
      </c>
      <c r="B4" s="69" t="s">
        <v>351</v>
      </c>
    </row>
    <row r="5" spans="1:2" ht="12.75">
      <c r="A5" t="s">
        <v>344</v>
      </c>
      <c r="B5" t="s">
        <v>352</v>
      </c>
    </row>
    <row r="6" spans="1:2" ht="12.75">
      <c r="A6" t="s">
        <v>345</v>
      </c>
      <c r="B6" t="s">
        <v>353</v>
      </c>
    </row>
    <row r="7" spans="1:2" ht="12.75">
      <c r="A7" t="s">
        <v>346</v>
      </c>
      <c r="B7" t="s">
        <v>354</v>
      </c>
    </row>
    <row r="8" spans="1:2" ht="12.75">
      <c r="A8" t="s">
        <v>347</v>
      </c>
      <c r="B8" t="s">
        <v>355</v>
      </c>
    </row>
    <row r="10" spans="1:2" ht="12.75">
      <c r="A10" t="s">
        <v>348</v>
      </c>
      <c r="B10" t="s">
        <v>351</v>
      </c>
    </row>
    <row r="11" spans="1:2" ht="12.75">
      <c r="A11" t="s">
        <v>349</v>
      </c>
      <c r="B11" t="s">
        <v>356</v>
      </c>
    </row>
    <row r="12" spans="1:2" ht="12.75">
      <c r="A12" t="s">
        <v>350</v>
      </c>
      <c r="B12" t="s">
        <v>357</v>
      </c>
    </row>
  </sheetData>
  <sheetProtection password="CA4D" sheet="1"/>
  <mergeCells count="1">
    <mergeCell ref="A1:B1"/>
  </mergeCells>
  <printOptions horizontalCentered="1"/>
  <pageMargins left="0.75" right="0.75" top="1.81" bottom="1" header="1.29" footer="0.5"/>
  <pageSetup horizontalDpi="600" verticalDpi="600" orientation="portrait" paperSize="5" r:id="rId1"/>
  <headerFooter alignWithMargins="0">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Z69"/>
  <sheetViews>
    <sheetView zoomScalePageLayoutView="0" workbookViewId="0" topLeftCell="A1">
      <selection activeCell="A1" sqref="A1:Y1"/>
    </sheetView>
  </sheetViews>
  <sheetFormatPr defaultColWidth="9.140625" defaultRowHeight="12.75"/>
  <cols>
    <col min="1" max="1" width="7.8515625" style="3" bestFit="1" customWidth="1"/>
    <col min="2" max="2" width="9.421875" style="3" bestFit="1" customWidth="1"/>
    <col min="3" max="3" width="26.28125" style="3" customWidth="1"/>
    <col min="4" max="4" width="8.7109375" style="3" bestFit="1" customWidth="1"/>
    <col min="5" max="5" width="7.421875" style="3" bestFit="1" customWidth="1"/>
    <col min="6" max="6" width="27.28125" style="1" bestFit="1" customWidth="1"/>
    <col min="7" max="7" width="12.57421875" style="1" bestFit="1" customWidth="1"/>
    <col min="8" max="8" width="6.140625" style="1" bestFit="1" customWidth="1"/>
    <col min="9" max="9" width="8.28125" style="1" bestFit="1" customWidth="1"/>
    <col min="10" max="10" width="6.8515625" style="1" bestFit="1" customWidth="1"/>
    <col min="11" max="11" width="12.7109375" style="1" bestFit="1" customWidth="1"/>
    <col min="12" max="12" width="10.140625" style="17" hidden="1" customWidth="1"/>
    <col min="13" max="15" width="7.8515625" style="17" hidden="1" customWidth="1"/>
    <col min="16" max="16" width="7.8515625" style="1" hidden="1" customWidth="1"/>
    <col min="17" max="17" width="8.57421875" style="3" bestFit="1" customWidth="1"/>
    <col min="18" max="18" width="7.8515625" style="3" bestFit="1" customWidth="1"/>
    <col min="19" max="21" width="7.57421875" style="3" hidden="1" customWidth="1"/>
    <col min="22" max="22" width="9.57421875" style="3" hidden="1" customWidth="1"/>
    <col min="23" max="23" width="8.8515625" style="116" hidden="1" customWidth="1"/>
    <col min="24" max="24" width="8.8515625" style="116" customWidth="1"/>
    <col min="25" max="25" width="9.57421875" style="3" bestFit="1" customWidth="1"/>
    <col min="26" max="26" width="7.8515625" style="3" bestFit="1" customWidth="1"/>
    <col min="27" max="16384" width="9.140625" style="3" customWidth="1"/>
  </cols>
  <sheetData>
    <row r="1" spans="1:25" ht="23.25">
      <c r="A1" s="136" t="s">
        <v>159</v>
      </c>
      <c r="B1" s="136"/>
      <c r="C1" s="136"/>
      <c r="D1" s="136"/>
      <c r="E1" s="136"/>
      <c r="F1" s="136"/>
      <c r="G1" s="136"/>
      <c r="H1" s="136"/>
      <c r="I1" s="136"/>
      <c r="J1" s="136"/>
      <c r="K1" s="136"/>
      <c r="L1" s="136"/>
      <c r="M1" s="136"/>
      <c r="N1" s="136"/>
      <c r="O1" s="136"/>
      <c r="P1" s="136"/>
      <c r="Q1" s="137"/>
      <c r="R1" s="137"/>
      <c r="S1" s="137"/>
      <c r="T1" s="137"/>
      <c r="U1" s="137"/>
      <c r="V1" s="137"/>
      <c r="W1" s="137"/>
      <c r="X1" s="137"/>
      <c r="Y1" s="137"/>
    </row>
    <row r="2" spans="1:26" ht="63.75">
      <c r="A2" s="11" t="s">
        <v>12</v>
      </c>
      <c r="B2" s="11" t="s">
        <v>13</v>
      </c>
      <c r="C2" s="11" t="s">
        <v>14</v>
      </c>
      <c r="D2" s="12" t="s">
        <v>15</v>
      </c>
      <c r="E2" s="13" t="s">
        <v>16</v>
      </c>
      <c r="F2" s="14" t="s">
        <v>174</v>
      </c>
      <c r="G2" s="15" t="s">
        <v>175</v>
      </c>
      <c r="H2" s="15" t="s">
        <v>176</v>
      </c>
      <c r="I2" s="15" t="s">
        <v>177</v>
      </c>
      <c r="J2" s="15" t="s">
        <v>178</v>
      </c>
      <c r="K2" s="15" t="s">
        <v>179</v>
      </c>
      <c r="L2" s="35" t="s">
        <v>93</v>
      </c>
      <c r="M2" s="36" t="s">
        <v>94</v>
      </c>
      <c r="N2" s="106" t="s">
        <v>385</v>
      </c>
      <c r="O2" s="106" t="s">
        <v>384</v>
      </c>
      <c r="P2" s="14" t="s">
        <v>18</v>
      </c>
      <c r="Q2" s="14" t="s">
        <v>56</v>
      </c>
      <c r="R2" s="12" t="s">
        <v>83</v>
      </c>
      <c r="S2" s="12" t="s">
        <v>91</v>
      </c>
      <c r="T2" s="106" t="s">
        <v>396</v>
      </c>
      <c r="U2" s="103" t="s">
        <v>386</v>
      </c>
      <c r="V2" s="27" t="s">
        <v>97</v>
      </c>
      <c r="W2" s="114" t="s">
        <v>402</v>
      </c>
      <c r="X2" s="121" t="s">
        <v>406</v>
      </c>
      <c r="Y2" s="121" t="s">
        <v>403</v>
      </c>
      <c r="Z2" s="11" t="s">
        <v>12</v>
      </c>
    </row>
    <row r="3" spans="1:26" ht="25.5">
      <c r="A3" s="5">
        <v>10000613</v>
      </c>
      <c r="B3" s="5" t="s">
        <v>19</v>
      </c>
      <c r="C3" s="4" t="s">
        <v>20</v>
      </c>
      <c r="D3" s="5" t="s">
        <v>149</v>
      </c>
      <c r="E3" s="2">
        <v>1500</v>
      </c>
      <c r="F3" s="1" t="s">
        <v>105</v>
      </c>
      <c r="G3" s="1" t="s">
        <v>106</v>
      </c>
      <c r="H3" s="1">
        <v>20</v>
      </c>
      <c r="I3" s="1" t="s">
        <v>107</v>
      </c>
      <c r="J3" s="1" t="s">
        <v>108</v>
      </c>
      <c r="K3" s="1" t="s">
        <v>109</v>
      </c>
      <c r="L3" s="17">
        <v>98.4</v>
      </c>
      <c r="M3" s="17">
        <v>4.92</v>
      </c>
      <c r="N3" s="17">
        <v>83.6</v>
      </c>
      <c r="O3" s="17">
        <v>4.18</v>
      </c>
      <c r="P3" s="1">
        <v>50</v>
      </c>
      <c r="Q3" s="1"/>
      <c r="R3" s="3" t="s">
        <v>84</v>
      </c>
      <c r="S3" s="18">
        <f>M3-(M3*P3%)</f>
        <v>2.46</v>
      </c>
      <c r="T3" s="18">
        <f>N3-(N3*P3%)</f>
        <v>41.8</v>
      </c>
      <c r="U3" s="18">
        <f>O3-(O3*P3%)</f>
        <v>2.09</v>
      </c>
      <c r="V3" s="30">
        <f aca="true" t="shared" si="0" ref="V3:V15">S3*E3</f>
        <v>3690</v>
      </c>
      <c r="W3" s="115">
        <v>1.73</v>
      </c>
      <c r="X3" s="123">
        <v>1.71</v>
      </c>
      <c r="Y3" s="104">
        <f>X3*E3</f>
        <v>2565</v>
      </c>
      <c r="Z3" s="5">
        <v>10000613</v>
      </c>
    </row>
    <row r="4" spans="1:26" ht="25.5">
      <c r="A4" s="5">
        <v>10000614</v>
      </c>
      <c r="B4" s="5" t="s">
        <v>19</v>
      </c>
      <c r="C4" s="4" t="s">
        <v>21</v>
      </c>
      <c r="D4" s="5" t="s">
        <v>149</v>
      </c>
      <c r="E4" s="2">
        <v>1000</v>
      </c>
      <c r="F4" s="1" t="s">
        <v>111</v>
      </c>
      <c r="G4" s="1" t="s">
        <v>106</v>
      </c>
      <c r="H4" s="1">
        <v>30</v>
      </c>
      <c r="I4" s="1" t="s">
        <v>107</v>
      </c>
      <c r="J4" s="1" t="s">
        <v>108</v>
      </c>
      <c r="K4" s="1" t="s">
        <v>110</v>
      </c>
      <c r="L4" s="17">
        <v>153.2</v>
      </c>
      <c r="M4" s="17">
        <v>5.11</v>
      </c>
      <c r="N4" s="17">
        <v>130.2</v>
      </c>
      <c r="O4" s="17">
        <v>4.34</v>
      </c>
      <c r="P4" s="1">
        <v>50</v>
      </c>
      <c r="Q4" s="1"/>
      <c r="R4" s="3" t="s">
        <v>84</v>
      </c>
      <c r="S4" s="18">
        <f aca="true" t="shared" si="1" ref="S4:S15">M4-(M4*P4%)</f>
        <v>2.555</v>
      </c>
      <c r="T4" s="18">
        <f aca="true" t="shared" si="2" ref="T4:T15">N4-(N4*P4%)</f>
        <v>65.1</v>
      </c>
      <c r="U4" s="18">
        <f aca="true" t="shared" si="3" ref="U4:U15">O4-(O4*P4%)</f>
        <v>2.17</v>
      </c>
      <c r="V4" s="30">
        <f t="shared" si="0"/>
        <v>2555</v>
      </c>
      <c r="W4" s="115">
        <v>1.81</v>
      </c>
      <c r="X4" s="123">
        <v>1.76</v>
      </c>
      <c r="Y4" s="104">
        <f aca="true" t="shared" si="4" ref="Y4:Y15">X4*E4</f>
        <v>1760</v>
      </c>
      <c r="Z4" s="5">
        <v>10000614</v>
      </c>
    </row>
    <row r="5" spans="1:26" ht="25.5">
      <c r="A5" s="5">
        <v>10126606</v>
      </c>
      <c r="B5" s="5" t="s">
        <v>19</v>
      </c>
      <c r="C5" s="4" t="s">
        <v>22</v>
      </c>
      <c r="D5" s="5" t="s">
        <v>149</v>
      </c>
      <c r="E5" s="2">
        <v>1200</v>
      </c>
      <c r="F5" s="1" t="s">
        <v>112</v>
      </c>
      <c r="G5" s="1" t="s">
        <v>113</v>
      </c>
      <c r="H5" s="1">
        <v>20</v>
      </c>
      <c r="I5" s="1" t="s">
        <v>107</v>
      </c>
      <c r="J5" s="1" t="s">
        <v>108</v>
      </c>
      <c r="K5" s="1" t="s">
        <v>114</v>
      </c>
      <c r="L5" s="17">
        <v>95.6</v>
      </c>
      <c r="M5" s="17">
        <v>4.78</v>
      </c>
      <c r="N5" s="17">
        <v>95.6</v>
      </c>
      <c r="O5" s="17">
        <v>4.78</v>
      </c>
      <c r="P5" s="1">
        <v>50</v>
      </c>
      <c r="Q5" s="1"/>
      <c r="R5" s="3" t="s">
        <v>84</v>
      </c>
      <c r="S5" s="18">
        <f t="shared" si="1"/>
        <v>2.39</v>
      </c>
      <c r="T5" s="18">
        <f t="shared" si="2"/>
        <v>47.8</v>
      </c>
      <c r="U5" s="18">
        <f t="shared" si="3"/>
        <v>2.39</v>
      </c>
      <c r="V5" s="30">
        <f t="shared" si="0"/>
        <v>2868</v>
      </c>
      <c r="W5" s="115">
        <v>2.21</v>
      </c>
      <c r="X5" s="123">
        <v>2.21</v>
      </c>
      <c r="Y5" s="104">
        <f t="shared" si="4"/>
        <v>2652</v>
      </c>
      <c r="Z5" s="5">
        <v>10126606</v>
      </c>
    </row>
    <row r="6" spans="1:26" ht="38.25">
      <c r="A6" s="5">
        <v>10126780</v>
      </c>
      <c r="B6" s="5" t="s">
        <v>23</v>
      </c>
      <c r="C6" s="4" t="s">
        <v>25</v>
      </c>
      <c r="D6" s="5" t="s">
        <v>149</v>
      </c>
      <c r="E6" s="2">
        <v>50</v>
      </c>
      <c r="F6" s="1" t="s">
        <v>115</v>
      </c>
      <c r="G6" s="1" t="s">
        <v>106</v>
      </c>
      <c r="H6" s="1">
        <v>12</v>
      </c>
      <c r="I6" s="1" t="s">
        <v>107</v>
      </c>
      <c r="J6" s="1" t="s">
        <v>108</v>
      </c>
      <c r="K6" s="1" t="s">
        <v>116</v>
      </c>
      <c r="L6" s="17">
        <v>80.16</v>
      </c>
      <c r="M6" s="17">
        <v>6.68</v>
      </c>
      <c r="N6" s="17">
        <v>64</v>
      </c>
      <c r="O6" s="17">
        <v>5.38</v>
      </c>
      <c r="P6" s="1">
        <v>50</v>
      </c>
      <c r="Q6" s="1"/>
      <c r="R6" s="3" t="s">
        <v>84</v>
      </c>
      <c r="S6" s="18">
        <f t="shared" si="1"/>
        <v>3.34</v>
      </c>
      <c r="T6" s="18">
        <f t="shared" si="2"/>
        <v>32</v>
      </c>
      <c r="U6" s="18">
        <f t="shared" si="3"/>
        <v>2.69</v>
      </c>
      <c r="V6" s="30">
        <f t="shared" si="0"/>
        <v>167</v>
      </c>
      <c r="W6" s="115">
        <v>2.46</v>
      </c>
      <c r="X6" s="123">
        <v>2.46</v>
      </c>
      <c r="Y6" s="104">
        <f t="shared" si="4"/>
        <v>123</v>
      </c>
      <c r="Z6" s="5">
        <v>10126780</v>
      </c>
    </row>
    <row r="7" spans="1:26" ht="25.5">
      <c r="A7" s="5">
        <v>10126781</v>
      </c>
      <c r="B7" s="5" t="s">
        <v>23</v>
      </c>
      <c r="C7" s="4" t="s">
        <v>26</v>
      </c>
      <c r="D7" s="5" t="s">
        <v>149</v>
      </c>
      <c r="E7" s="2">
        <v>50</v>
      </c>
      <c r="F7" s="1" t="s">
        <v>117</v>
      </c>
      <c r="G7" s="1" t="s">
        <v>118</v>
      </c>
      <c r="H7" s="1">
        <v>20</v>
      </c>
      <c r="I7" s="1" t="s">
        <v>107</v>
      </c>
      <c r="J7" s="1" t="s">
        <v>108</v>
      </c>
      <c r="K7" s="1" t="s">
        <v>114</v>
      </c>
      <c r="L7" s="17">
        <v>103.2</v>
      </c>
      <c r="M7" s="17">
        <v>5.16</v>
      </c>
      <c r="N7" s="17">
        <v>90</v>
      </c>
      <c r="O7" s="17">
        <v>4.5</v>
      </c>
      <c r="P7" s="1">
        <v>50</v>
      </c>
      <c r="Q7" s="1"/>
      <c r="R7" s="3" t="s">
        <v>84</v>
      </c>
      <c r="S7" s="18">
        <f t="shared" si="1"/>
        <v>2.58</v>
      </c>
      <c r="T7" s="18">
        <f t="shared" si="2"/>
        <v>45</v>
      </c>
      <c r="U7" s="18">
        <f t="shared" si="3"/>
        <v>2.25</v>
      </c>
      <c r="V7" s="30">
        <f t="shared" si="0"/>
        <v>129</v>
      </c>
      <c r="W7" s="115">
        <v>1.91</v>
      </c>
      <c r="X7" s="123">
        <v>1.89</v>
      </c>
      <c r="Y7" s="104">
        <f t="shared" si="4"/>
        <v>94.5</v>
      </c>
      <c r="Z7" s="5">
        <v>10126781</v>
      </c>
    </row>
    <row r="8" spans="1:26" ht="25.5">
      <c r="A8" s="5">
        <v>10000616</v>
      </c>
      <c r="B8" s="5" t="s">
        <v>27</v>
      </c>
      <c r="C8" s="4" t="s">
        <v>28</v>
      </c>
      <c r="D8" s="5" t="s">
        <v>149</v>
      </c>
      <c r="E8" s="2">
        <v>150</v>
      </c>
      <c r="F8" s="1" t="s">
        <v>119</v>
      </c>
      <c r="G8" s="1" t="s">
        <v>120</v>
      </c>
      <c r="H8" s="1">
        <v>30</v>
      </c>
      <c r="I8" s="1" t="s">
        <v>107</v>
      </c>
      <c r="J8" s="1" t="s">
        <v>108</v>
      </c>
      <c r="K8" s="1" t="s">
        <v>121</v>
      </c>
      <c r="L8" s="17">
        <v>108.3</v>
      </c>
      <c r="M8" s="17">
        <v>3.61</v>
      </c>
      <c r="N8" s="17">
        <v>94.2</v>
      </c>
      <c r="O8" s="17">
        <v>3.14</v>
      </c>
      <c r="P8" s="1">
        <v>50</v>
      </c>
      <c r="Q8" s="1"/>
      <c r="R8" s="3" t="s">
        <v>84</v>
      </c>
      <c r="S8" s="18">
        <f t="shared" si="1"/>
        <v>1.805</v>
      </c>
      <c r="T8" s="18">
        <f t="shared" si="2"/>
        <v>47.1</v>
      </c>
      <c r="U8" s="18">
        <f t="shared" si="3"/>
        <v>1.57</v>
      </c>
      <c r="V8" s="30">
        <f t="shared" si="0"/>
        <v>270.75</v>
      </c>
      <c r="W8" s="115">
        <v>1.41</v>
      </c>
      <c r="X8" s="123">
        <v>1.41</v>
      </c>
      <c r="Y8" s="104">
        <f t="shared" si="4"/>
        <v>211.5</v>
      </c>
      <c r="Z8" s="5">
        <v>10000616</v>
      </c>
    </row>
    <row r="9" spans="1:26" ht="25.5">
      <c r="A9" s="5">
        <v>10126607</v>
      </c>
      <c r="B9" s="5" t="s">
        <v>29</v>
      </c>
      <c r="C9" s="4" t="s">
        <v>30</v>
      </c>
      <c r="D9" s="5" t="s">
        <v>149</v>
      </c>
      <c r="E9" s="2">
        <v>100</v>
      </c>
      <c r="F9" s="1" t="s">
        <v>122</v>
      </c>
      <c r="G9" s="1" t="s">
        <v>113</v>
      </c>
      <c r="H9" s="1">
        <v>20</v>
      </c>
      <c r="I9" s="1" t="s">
        <v>107</v>
      </c>
      <c r="J9" s="1" t="s">
        <v>108</v>
      </c>
      <c r="K9" s="1" t="s">
        <v>123</v>
      </c>
      <c r="L9" s="17">
        <v>136</v>
      </c>
      <c r="M9" s="17">
        <v>6.8</v>
      </c>
      <c r="N9" s="17">
        <v>96</v>
      </c>
      <c r="O9" s="17">
        <v>4.8</v>
      </c>
      <c r="P9" s="1">
        <v>50</v>
      </c>
      <c r="Q9" s="1"/>
      <c r="R9" s="3" t="s">
        <v>84</v>
      </c>
      <c r="S9" s="18">
        <f t="shared" si="1"/>
        <v>3.4</v>
      </c>
      <c r="T9" s="18">
        <f t="shared" si="2"/>
        <v>48</v>
      </c>
      <c r="U9" s="18">
        <f t="shared" si="3"/>
        <v>2.4</v>
      </c>
      <c r="V9" s="30">
        <f t="shared" si="0"/>
        <v>340</v>
      </c>
      <c r="W9" s="115">
        <v>2.32</v>
      </c>
      <c r="X9" s="123">
        <v>2.32</v>
      </c>
      <c r="Y9" s="104">
        <f t="shared" si="4"/>
        <v>231.99999999999997</v>
      </c>
      <c r="Z9" s="5">
        <v>10126607</v>
      </c>
    </row>
    <row r="10" spans="1:26" ht="25.5">
      <c r="A10" s="5">
        <v>10000620</v>
      </c>
      <c r="B10" s="5" t="s">
        <v>31</v>
      </c>
      <c r="C10" s="4" t="s">
        <v>32</v>
      </c>
      <c r="D10" s="5" t="s">
        <v>149</v>
      </c>
      <c r="E10" s="2">
        <v>80</v>
      </c>
      <c r="F10" s="1" t="s">
        <v>124</v>
      </c>
      <c r="G10" s="1" t="s">
        <v>125</v>
      </c>
      <c r="H10" s="1">
        <v>10</v>
      </c>
      <c r="I10" s="1" t="s">
        <v>107</v>
      </c>
      <c r="J10" s="1" t="s">
        <v>108</v>
      </c>
      <c r="K10" s="1" t="s">
        <v>126</v>
      </c>
      <c r="L10" s="17">
        <v>67.2</v>
      </c>
      <c r="M10" s="17">
        <v>6.72</v>
      </c>
      <c r="N10" s="17">
        <v>66.1</v>
      </c>
      <c r="O10" s="17">
        <v>6.61</v>
      </c>
      <c r="P10" s="1">
        <v>50</v>
      </c>
      <c r="Q10" s="1"/>
      <c r="R10" s="3" t="s">
        <v>84</v>
      </c>
      <c r="S10" s="18">
        <f t="shared" si="1"/>
        <v>3.36</v>
      </c>
      <c r="T10" s="18">
        <f t="shared" si="2"/>
        <v>33.05</v>
      </c>
      <c r="U10" s="18">
        <f t="shared" si="3"/>
        <v>3.305</v>
      </c>
      <c r="V10" s="30">
        <f t="shared" si="0"/>
        <v>268.8</v>
      </c>
      <c r="W10" s="115">
        <v>2.84</v>
      </c>
      <c r="X10" s="123">
        <v>2.81</v>
      </c>
      <c r="Y10" s="104">
        <f t="shared" si="4"/>
        <v>224.8</v>
      </c>
      <c r="Z10" s="5">
        <v>10000620</v>
      </c>
    </row>
    <row r="11" spans="1:26" ht="38.25">
      <c r="A11" s="5">
        <v>10126595</v>
      </c>
      <c r="B11" s="5" t="s">
        <v>31</v>
      </c>
      <c r="C11" s="4" t="s">
        <v>34</v>
      </c>
      <c r="D11" s="5" t="s">
        <v>149</v>
      </c>
      <c r="E11" s="2">
        <v>70</v>
      </c>
      <c r="F11" s="1" t="s">
        <v>127</v>
      </c>
      <c r="G11" s="1" t="s">
        <v>106</v>
      </c>
      <c r="H11" s="1">
        <v>20</v>
      </c>
      <c r="I11" s="1" t="s">
        <v>107</v>
      </c>
      <c r="J11" s="1" t="s">
        <v>108</v>
      </c>
      <c r="K11" s="1" t="s">
        <v>128</v>
      </c>
      <c r="L11" s="17">
        <v>110.5</v>
      </c>
      <c r="M11" s="17">
        <v>5.51</v>
      </c>
      <c r="N11" s="17">
        <v>108</v>
      </c>
      <c r="O11" s="17">
        <v>5.4</v>
      </c>
      <c r="P11" s="1">
        <v>50</v>
      </c>
      <c r="Q11" s="1"/>
      <c r="R11" s="3" t="s">
        <v>84</v>
      </c>
      <c r="S11" s="18">
        <f t="shared" si="1"/>
        <v>2.755</v>
      </c>
      <c r="T11" s="18">
        <f t="shared" si="2"/>
        <v>54</v>
      </c>
      <c r="U11" s="18">
        <f t="shared" si="3"/>
        <v>2.7</v>
      </c>
      <c r="V11" s="30">
        <f t="shared" si="0"/>
        <v>192.85</v>
      </c>
      <c r="W11" s="115">
        <v>2.39</v>
      </c>
      <c r="X11" s="123">
        <v>2.37</v>
      </c>
      <c r="Y11" s="104">
        <f t="shared" si="4"/>
        <v>165.9</v>
      </c>
      <c r="Z11" s="5">
        <v>10126595</v>
      </c>
    </row>
    <row r="12" spans="1:26" ht="51">
      <c r="A12" s="5">
        <v>10126784</v>
      </c>
      <c r="B12" s="5" t="s">
        <v>35</v>
      </c>
      <c r="C12" s="4" t="s">
        <v>38</v>
      </c>
      <c r="D12" s="5" t="s">
        <v>149</v>
      </c>
      <c r="E12" s="2">
        <v>50</v>
      </c>
      <c r="F12" s="1" t="s">
        <v>129</v>
      </c>
      <c r="G12" s="1" t="s">
        <v>106</v>
      </c>
      <c r="H12" s="1">
        <v>12</v>
      </c>
      <c r="I12" s="1" t="s">
        <v>107</v>
      </c>
      <c r="J12" s="1" t="s">
        <v>108</v>
      </c>
      <c r="K12" s="1" t="s">
        <v>130</v>
      </c>
      <c r="L12" s="17">
        <v>82.08</v>
      </c>
      <c r="M12" s="17">
        <v>6.84</v>
      </c>
      <c r="N12" s="17">
        <v>77.4</v>
      </c>
      <c r="O12" s="17">
        <v>6.45</v>
      </c>
      <c r="P12" s="1">
        <v>50</v>
      </c>
      <c r="Q12" s="1"/>
      <c r="R12" s="3" t="s">
        <v>84</v>
      </c>
      <c r="S12" s="18">
        <f t="shared" si="1"/>
        <v>3.42</v>
      </c>
      <c r="T12" s="18">
        <f t="shared" si="2"/>
        <v>38.7</v>
      </c>
      <c r="U12" s="18">
        <f t="shared" si="3"/>
        <v>3.225</v>
      </c>
      <c r="V12" s="30">
        <f t="shared" si="0"/>
        <v>171</v>
      </c>
      <c r="W12" s="115">
        <v>2.45</v>
      </c>
      <c r="X12" s="123">
        <v>2.55</v>
      </c>
      <c r="Y12" s="104">
        <f t="shared" si="4"/>
        <v>127.49999999999999</v>
      </c>
      <c r="Z12" s="5">
        <v>10126784</v>
      </c>
    </row>
    <row r="13" spans="1:26" ht="25.5">
      <c r="A13" s="5">
        <v>10000625</v>
      </c>
      <c r="B13" s="5" t="s">
        <v>39</v>
      </c>
      <c r="C13" s="4" t="s">
        <v>40</v>
      </c>
      <c r="D13" s="5" t="s">
        <v>149</v>
      </c>
      <c r="E13" s="2">
        <v>60</v>
      </c>
      <c r="F13" s="1" t="s">
        <v>131</v>
      </c>
      <c r="G13" s="1" t="s">
        <v>106</v>
      </c>
      <c r="H13" s="1">
        <v>20</v>
      </c>
      <c r="I13" s="1" t="s">
        <v>107</v>
      </c>
      <c r="J13" s="1" t="s">
        <v>108</v>
      </c>
      <c r="K13" s="1" t="s">
        <v>123</v>
      </c>
      <c r="L13" s="17">
        <v>103.28</v>
      </c>
      <c r="M13" s="17">
        <v>5.16</v>
      </c>
      <c r="N13" s="17">
        <v>81.8</v>
      </c>
      <c r="O13" s="17">
        <v>4.09</v>
      </c>
      <c r="P13" s="1">
        <v>50</v>
      </c>
      <c r="Q13" s="1"/>
      <c r="R13" s="3" t="s">
        <v>84</v>
      </c>
      <c r="S13" s="18">
        <f t="shared" si="1"/>
        <v>2.58</v>
      </c>
      <c r="T13" s="18">
        <f t="shared" si="2"/>
        <v>40.9</v>
      </c>
      <c r="U13" s="18">
        <f t="shared" si="3"/>
        <v>2.045</v>
      </c>
      <c r="V13" s="30">
        <f t="shared" si="0"/>
        <v>154.8</v>
      </c>
      <c r="W13" s="115">
        <v>1.74</v>
      </c>
      <c r="X13" s="123">
        <v>1.71</v>
      </c>
      <c r="Y13" s="104">
        <f t="shared" si="4"/>
        <v>102.6</v>
      </c>
      <c r="Z13" s="5">
        <v>10000625</v>
      </c>
    </row>
    <row r="14" spans="1:26" ht="25.5">
      <c r="A14" s="5">
        <v>10000645</v>
      </c>
      <c r="B14" s="5" t="s">
        <v>43</v>
      </c>
      <c r="C14" s="4" t="s">
        <v>46</v>
      </c>
      <c r="D14" s="5" t="s">
        <v>149</v>
      </c>
      <c r="E14" s="3">
        <v>1400</v>
      </c>
      <c r="F14" s="1" t="s">
        <v>132</v>
      </c>
      <c r="G14" s="1" t="s">
        <v>133</v>
      </c>
      <c r="H14" s="1">
        <v>30</v>
      </c>
      <c r="I14" s="1" t="s">
        <v>107</v>
      </c>
      <c r="J14" s="1" t="s">
        <v>108</v>
      </c>
      <c r="K14" s="1" t="s">
        <v>134</v>
      </c>
      <c r="L14" s="17">
        <v>48.3</v>
      </c>
      <c r="M14" s="17">
        <v>1.61</v>
      </c>
      <c r="N14" s="17">
        <v>45.3</v>
      </c>
      <c r="O14" s="17">
        <v>1.61</v>
      </c>
      <c r="P14" s="1">
        <v>50</v>
      </c>
      <c r="Q14" s="1"/>
      <c r="R14" s="3" t="s">
        <v>84</v>
      </c>
      <c r="S14" s="18">
        <f t="shared" si="1"/>
        <v>0.805</v>
      </c>
      <c r="T14" s="18">
        <f t="shared" si="2"/>
        <v>22.65</v>
      </c>
      <c r="U14" s="18">
        <f t="shared" si="3"/>
        <v>0.805</v>
      </c>
      <c r="V14" s="30">
        <f t="shared" si="0"/>
        <v>1127</v>
      </c>
      <c r="W14" s="115">
        <v>0.81</v>
      </c>
      <c r="X14" s="123">
        <v>0.81</v>
      </c>
      <c r="Y14" s="104">
        <f t="shared" si="4"/>
        <v>1134</v>
      </c>
      <c r="Z14" s="5">
        <v>10000645</v>
      </c>
    </row>
    <row r="15" spans="1:26" ht="38.25">
      <c r="A15" s="5">
        <v>10000646</v>
      </c>
      <c r="B15" s="5" t="s">
        <v>43</v>
      </c>
      <c r="C15" s="4" t="s">
        <v>47</v>
      </c>
      <c r="D15" s="5" t="s">
        <v>149</v>
      </c>
      <c r="E15" s="3">
        <v>500</v>
      </c>
      <c r="F15" s="1" t="s">
        <v>135</v>
      </c>
      <c r="G15" s="1" t="s">
        <v>136</v>
      </c>
      <c r="H15" s="1">
        <v>10</v>
      </c>
      <c r="I15" s="1" t="s">
        <v>107</v>
      </c>
      <c r="J15" s="1" t="s">
        <v>108</v>
      </c>
      <c r="K15" s="1">
        <v>900</v>
      </c>
      <c r="L15" s="17">
        <v>32</v>
      </c>
      <c r="M15" s="17">
        <v>3.2</v>
      </c>
      <c r="N15" s="17">
        <v>32</v>
      </c>
      <c r="O15" s="17">
        <v>3.2</v>
      </c>
      <c r="P15" s="1">
        <v>50</v>
      </c>
      <c r="Q15" s="1"/>
      <c r="R15" s="3" t="s">
        <v>84</v>
      </c>
      <c r="S15" s="18">
        <f t="shared" si="1"/>
        <v>1.6</v>
      </c>
      <c r="T15" s="18">
        <f t="shared" si="2"/>
        <v>16</v>
      </c>
      <c r="U15" s="18">
        <f t="shared" si="3"/>
        <v>1.6</v>
      </c>
      <c r="V15" s="30">
        <f t="shared" si="0"/>
        <v>800</v>
      </c>
      <c r="W15" s="115">
        <v>1.71</v>
      </c>
      <c r="X15" s="123">
        <v>1.71</v>
      </c>
      <c r="Y15" s="104">
        <f t="shared" si="4"/>
        <v>855</v>
      </c>
      <c r="Z15" s="5">
        <v>10000646</v>
      </c>
    </row>
    <row r="16" spans="1:26" ht="51">
      <c r="A16" s="37">
        <v>10126609</v>
      </c>
      <c r="B16" s="37" t="s">
        <v>43</v>
      </c>
      <c r="C16" s="38" t="s">
        <v>52</v>
      </c>
      <c r="D16" s="37" t="s">
        <v>149</v>
      </c>
      <c r="E16" s="39">
        <v>700</v>
      </c>
      <c r="F16" s="41"/>
      <c r="G16" s="41"/>
      <c r="H16" s="41"/>
      <c r="I16" s="41"/>
      <c r="J16" s="41"/>
      <c r="K16" s="41"/>
      <c r="L16" s="42"/>
      <c r="M16" s="42" t="s">
        <v>96</v>
      </c>
      <c r="N16" s="42"/>
      <c r="O16" s="42"/>
      <c r="P16" s="41"/>
      <c r="Q16" s="41"/>
      <c r="R16" s="39"/>
      <c r="S16" s="39" t="s">
        <v>96</v>
      </c>
      <c r="T16" s="39"/>
      <c r="U16" s="39" t="s">
        <v>96</v>
      </c>
      <c r="V16" s="39"/>
      <c r="W16" s="39" t="s">
        <v>96</v>
      </c>
      <c r="X16" s="123" t="s">
        <v>96</v>
      </c>
      <c r="Y16" s="104"/>
      <c r="Z16" s="37">
        <v>10126609</v>
      </c>
    </row>
    <row r="17" spans="1:26" ht="12.75">
      <c r="A17" s="2"/>
      <c r="B17" s="2"/>
      <c r="D17" s="2"/>
      <c r="P17" s="3"/>
      <c r="V17" s="32">
        <f>SUM(V3:V15)</f>
        <v>12734.199999999999</v>
      </c>
      <c r="W17" s="117"/>
      <c r="X17" s="117"/>
      <c r="Y17" s="105">
        <f>SUM(Y3:Y15)</f>
        <v>10247.8</v>
      </c>
      <c r="Z17" s="2"/>
    </row>
    <row r="18" spans="1:25" ht="23.25">
      <c r="A18" s="134" t="s">
        <v>159</v>
      </c>
      <c r="B18" s="134"/>
      <c r="C18" s="134"/>
      <c r="D18" s="134"/>
      <c r="E18" s="134"/>
      <c r="F18" s="134"/>
      <c r="G18" s="134"/>
      <c r="H18" s="134"/>
      <c r="I18" s="134"/>
      <c r="J18" s="134"/>
      <c r="K18" s="134"/>
      <c r="L18" s="134"/>
      <c r="M18" s="134"/>
      <c r="N18" s="134"/>
      <c r="O18" s="134"/>
      <c r="P18" s="134"/>
      <c r="Q18" s="135"/>
      <c r="R18" s="135"/>
      <c r="S18" s="135"/>
      <c r="T18" s="135"/>
      <c r="U18" s="135"/>
      <c r="V18" s="135"/>
      <c r="W18" s="135"/>
      <c r="X18" s="135"/>
      <c r="Y18" s="135"/>
    </row>
    <row r="19" spans="1:26" ht="51">
      <c r="A19" s="11" t="s">
        <v>12</v>
      </c>
      <c r="B19" s="11" t="s">
        <v>13</v>
      </c>
      <c r="C19" s="11" t="s">
        <v>14</v>
      </c>
      <c r="D19" s="12" t="s">
        <v>15</v>
      </c>
      <c r="E19" s="13" t="s">
        <v>16</v>
      </c>
      <c r="F19" s="14" t="s">
        <v>174</v>
      </c>
      <c r="G19" s="15" t="s">
        <v>175</v>
      </c>
      <c r="H19" s="15" t="s">
        <v>176</v>
      </c>
      <c r="I19" s="15" t="s">
        <v>177</v>
      </c>
      <c r="J19" s="15" t="s">
        <v>178</v>
      </c>
      <c r="K19" s="15" t="s">
        <v>179</v>
      </c>
      <c r="L19" s="35" t="s">
        <v>93</v>
      </c>
      <c r="M19" s="36" t="s">
        <v>17</v>
      </c>
      <c r="N19" s="106" t="s">
        <v>17</v>
      </c>
      <c r="O19" s="106"/>
      <c r="P19" s="14" t="s">
        <v>18</v>
      </c>
      <c r="Q19" s="14" t="s">
        <v>56</v>
      </c>
      <c r="R19" s="12" t="s">
        <v>83</v>
      </c>
      <c r="S19" s="16" t="s">
        <v>91</v>
      </c>
      <c r="T19" s="107"/>
      <c r="U19" s="103" t="s">
        <v>398</v>
      </c>
      <c r="V19" s="27" t="s">
        <v>97</v>
      </c>
      <c r="W19" s="114" t="s">
        <v>402</v>
      </c>
      <c r="X19" s="121" t="s">
        <v>402</v>
      </c>
      <c r="Y19" s="103" t="s">
        <v>403</v>
      </c>
      <c r="Z19" s="11" t="s">
        <v>12</v>
      </c>
    </row>
    <row r="20" spans="1:26" ht="25.5">
      <c r="A20" s="5">
        <v>10000613</v>
      </c>
      <c r="B20" s="5" t="s">
        <v>19</v>
      </c>
      <c r="C20" s="4" t="s">
        <v>20</v>
      </c>
      <c r="D20" s="5" t="s">
        <v>149</v>
      </c>
      <c r="E20" s="2">
        <v>1500</v>
      </c>
      <c r="F20" s="4" t="s">
        <v>20</v>
      </c>
      <c r="G20" s="1" t="s">
        <v>57</v>
      </c>
      <c r="H20" s="10" t="s">
        <v>58</v>
      </c>
      <c r="I20" s="1" t="s">
        <v>107</v>
      </c>
      <c r="K20" s="1">
        <v>320</v>
      </c>
      <c r="L20" s="17" t="s">
        <v>101</v>
      </c>
      <c r="M20" s="17">
        <v>3.65</v>
      </c>
      <c r="N20" s="17" t="s">
        <v>101</v>
      </c>
      <c r="O20" s="17">
        <v>3.12</v>
      </c>
      <c r="P20" s="7">
        <v>0.34</v>
      </c>
      <c r="Q20" s="3">
        <v>3340817</v>
      </c>
      <c r="R20" s="3" t="s">
        <v>85</v>
      </c>
      <c r="S20" s="18">
        <f>M20-(M20*P20)</f>
        <v>2.409</v>
      </c>
      <c r="T20" s="17" t="s">
        <v>101</v>
      </c>
      <c r="U20" s="18">
        <f aca="true" t="shared" si="5" ref="U20:U30">O20-(O20*P20)</f>
        <v>2.0591999999999997</v>
      </c>
      <c r="V20" s="30">
        <f aca="true" t="shared" si="6" ref="V20:V30">S20*E20</f>
        <v>3613.4999999999995</v>
      </c>
      <c r="W20" s="115">
        <v>1.75</v>
      </c>
      <c r="X20" s="123">
        <v>1.75</v>
      </c>
      <c r="Y20" s="104">
        <f>W20*E20</f>
        <v>2625</v>
      </c>
      <c r="Z20" s="5">
        <v>10000613</v>
      </c>
    </row>
    <row r="21" spans="1:26" ht="25.5">
      <c r="A21" s="5">
        <v>10000614</v>
      </c>
      <c r="B21" s="5" t="s">
        <v>19</v>
      </c>
      <c r="C21" s="4" t="s">
        <v>21</v>
      </c>
      <c r="D21" s="5" t="s">
        <v>149</v>
      </c>
      <c r="E21" s="2">
        <v>1000</v>
      </c>
      <c r="F21" s="4" t="s">
        <v>21</v>
      </c>
      <c r="G21" s="1" t="s">
        <v>57</v>
      </c>
      <c r="H21" s="10" t="s">
        <v>64</v>
      </c>
      <c r="I21" s="1" t="s">
        <v>107</v>
      </c>
      <c r="K21" s="1">
        <v>480</v>
      </c>
      <c r="L21" s="17" t="s">
        <v>101</v>
      </c>
      <c r="M21" s="17">
        <v>3.22</v>
      </c>
      <c r="N21" s="17" t="s">
        <v>101</v>
      </c>
      <c r="O21" s="17">
        <v>2.85</v>
      </c>
      <c r="P21" s="7">
        <v>0.25</v>
      </c>
      <c r="Q21" s="3">
        <v>3340825</v>
      </c>
      <c r="R21" s="3" t="s">
        <v>85</v>
      </c>
      <c r="S21" s="18">
        <f aca="true" t="shared" si="7" ref="S21:S30">M21-(M21*P21)</f>
        <v>2.415</v>
      </c>
      <c r="T21" s="17" t="s">
        <v>101</v>
      </c>
      <c r="U21" s="18">
        <f t="shared" si="5"/>
        <v>2.1375</v>
      </c>
      <c r="V21" s="30">
        <f t="shared" si="6"/>
        <v>2415</v>
      </c>
      <c r="W21" s="115">
        <v>1.82</v>
      </c>
      <c r="X21" s="123">
        <v>1.82</v>
      </c>
      <c r="Y21" s="104">
        <f aca="true" t="shared" si="8" ref="Y21:Y30">W21*E21</f>
        <v>1820</v>
      </c>
      <c r="Z21" s="5">
        <v>10000614</v>
      </c>
    </row>
    <row r="22" spans="1:26" ht="25.5">
      <c r="A22" s="5">
        <v>10126606</v>
      </c>
      <c r="B22" s="5" t="s">
        <v>19</v>
      </c>
      <c r="C22" s="4" t="s">
        <v>22</v>
      </c>
      <c r="D22" s="5" t="s">
        <v>149</v>
      </c>
      <c r="E22" s="2">
        <v>1200</v>
      </c>
      <c r="F22" s="4" t="s">
        <v>22</v>
      </c>
      <c r="G22" s="1" t="s">
        <v>57</v>
      </c>
      <c r="H22" s="10" t="s">
        <v>58</v>
      </c>
      <c r="I22" s="1" t="s">
        <v>107</v>
      </c>
      <c r="K22" s="1">
        <v>320</v>
      </c>
      <c r="L22" s="17" t="s">
        <v>101</v>
      </c>
      <c r="M22" s="17">
        <v>3.72</v>
      </c>
      <c r="N22" s="17" t="s">
        <v>101</v>
      </c>
      <c r="O22" s="17">
        <v>3.4</v>
      </c>
      <c r="P22" s="7">
        <v>0.32</v>
      </c>
      <c r="Q22" s="3">
        <v>2404473</v>
      </c>
      <c r="R22" s="3" t="s">
        <v>85</v>
      </c>
      <c r="S22" s="18">
        <f t="shared" si="7"/>
        <v>2.5296000000000003</v>
      </c>
      <c r="T22" s="17" t="s">
        <v>101</v>
      </c>
      <c r="U22" s="18">
        <f t="shared" si="5"/>
        <v>2.312</v>
      </c>
      <c r="V22" s="30">
        <f t="shared" si="6"/>
        <v>3035.5200000000004</v>
      </c>
      <c r="W22" s="115">
        <v>2.22</v>
      </c>
      <c r="X22" s="123">
        <v>2.22</v>
      </c>
      <c r="Y22" s="104">
        <f t="shared" si="8"/>
        <v>2664.0000000000005</v>
      </c>
      <c r="Z22" s="5">
        <v>10126606</v>
      </c>
    </row>
    <row r="23" spans="1:26" ht="25.5">
      <c r="A23" s="5">
        <v>10126780</v>
      </c>
      <c r="B23" s="5" t="s">
        <v>23</v>
      </c>
      <c r="C23" s="4" t="s">
        <v>25</v>
      </c>
      <c r="D23" s="5" t="s">
        <v>149</v>
      </c>
      <c r="E23" s="2">
        <v>50</v>
      </c>
      <c r="F23" s="1" t="s">
        <v>61</v>
      </c>
      <c r="G23" s="1" t="s">
        <v>57</v>
      </c>
      <c r="H23" s="10" t="s">
        <v>62</v>
      </c>
      <c r="I23" s="1" t="s">
        <v>107</v>
      </c>
      <c r="K23" s="1">
        <f>53*4</f>
        <v>212</v>
      </c>
      <c r="L23" s="17" t="s">
        <v>101</v>
      </c>
      <c r="M23" s="17">
        <v>3.63</v>
      </c>
      <c r="N23" s="17" t="s">
        <v>101</v>
      </c>
      <c r="O23" s="17">
        <v>3.2</v>
      </c>
      <c r="P23" s="7">
        <v>0.2</v>
      </c>
      <c r="Q23" s="3">
        <v>4985693</v>
      </c>
      <c r="R23" s="3" t="s">
        <v>85</v>
      </c>
      <c r="S23" s="18">
        <f t="shared" si="7"/>
        <v>2.904</v>
      </c>
      <c r="T23" s="17" t="s">
        <v>101</v>
      </c>
      <c r="U23" s="18">
        <f t="shared" si="5"/>
        <v>2.56</v>
      </c>
      <c r="V23" s="30">
        <f t="shared" si="6"/>
        <v>145.2</v>
      </c>
      <c r="W23" s="115">
        <v>2.48</v>
      </c>
      <c r="X23" s="123">
        <v>2.48</v>
      </c>
      <c r="Y23" s="104">
        <f t="shared" si="8"/>
        <v>124</v>
      </c>
      <c r="Z23" s="5">
        <v>10126780</v>
      </c>
    </row>
    <row r="24" spans="1:26" ht="25.5">
      <c r="A24" s="5">
        <v>10126781</v>
      </c>
      <c r="B24" s="5" t="s">
        <v>23</v>
      </c>
      <c r="C24" s="4" t="s">
        <v>26</v>
      </c>
      <c r="D24" s="5" t="s">
        <v>149</v>
      </c>
      <c r="E24" s="2">
        <v>50</v>
      </c>
      <c r="F24" s="1" t="s">
        <v>66</v>
      </c>
      <c r="G24" s="1" t="s">
        <v>67</v>
      </c>
      <c r="H24" s="10" t="s">
        <v>58</v>
      </c>
      <c r="I24" s="1" t="s">
        <v>107</v>
      </c>
      <c r="K24" s="1">
        <v>320</v>
      </c>
      <c r="L24" s="17" t="s">
        <v>101</v>
      </c>
      <c r="M24" s="17">
        <v>3.66</v>
      </c>
      <c r="N24" s="17" t="s">
        <v>101</v>
      </c>
      <c r="O24" s="17">
        <v>3.1</v>
      </c>
      <c r="P24" s="7">
        <v>0.3</v>
      </c>
      <c r="Q24" s="3">
        <v>5332630</v>
      </c>
      <c r="R24" s="3" t="s">
        <v>85</v>
      </c>
      <c r="S24" s="18">
        <f t="shared" si="7"/>
        <v>2.5620000000000003</v>
      </c>
      <c r="T24" s="17" t="s">
        <v>101</v>
      </c>
      <c r="U24" s="18">
        <f t="shared" si="5"/>
        <v>2.17</v>
      </c>
      <c r="V24" s="30">
        <f t="shared" si="6"/>
        <v>128.10000000000002</v>
      </c>
      <c r="W24" s="115">
        <v>1.93</v>
      </c>
      <c r="X24" s="123">
        <v>1.93</v>
      </c>
      <c r="Y24" s="104">
        <f t="shared" si="8"/>
        <v>96.5</v>
      </c>
      <c r="Z24" s="5">
        <v>10126781</v>
      </c>
    </row>
    <row r="25" spans="1:26" ht="25.5">
      <c r="A25" s="5">
        <v>10000616</v>
      </c>
      <c r="B25" s="5" t="s">
        <v>27</v>
      </c>
      <c r="C25" s="4" t="s">
        <v>28</v>
      </c>
      <c r="D25" s="5" t="s">
        <v>149</v>
      </c>
      <c r="E25" s="2">
        <v>150</v>
      </c>
      <c r="F25" s="1" t="s">
        <v>63</v>
      </c>
      <c r="G25" s="1" t="s">
        <v>57</v>
      </c>
      <c r="H25" s="10" t="s">
        <v>64</v>
      </c>
      <c r="I25" s="1" t="s">
        <v>107</v>
      </c>
      <c r="K25" s="1">
        <v>480</v>
      </c>
      <c r="L25" s="17" t="s">
        <v>101</v>
      </c>
      <c r="M25" s="17">
        <v>2.44</v>
      </c>
      <c r="N25" s="17" t="s">
        <v>101</v>
      </c>
      <c r="O25" s="17">
        <v>2.25</v>
      </c>
      <c r="P25" s="7">
        <v>0.32</v>
      </c>
      <c r="Q25" s="3">
        <v>8340861</v>
      </c>
      <c r="R25" s="3" t="s">
        <v>85</v>
      </c>
      <c r="S25" s="18">
        <f t="shared" si="7"/>
        <v>1.6591999999999998</v>
      </c>
      <c r="T25" s="17" t="s">
        <v>101</v>
      </c>
      <c r="U25" s="18">
        <f t="shared" si="5"/>
        <v>1.53</v>
      </c>
      <c r="V25" s="30">
        <f t="shared" si="6"/>
        <v>248.87999999999997</v>
      </c>
      <c r="W25" s="115">
        <v>1.42</v>
      </c>
      <c r="X25" s="123">
        <v>1.42</v>
      </c>
      <c r="Y25" s="104">
        <f t="shared" si="8"/>
        <v>213</v>
      </c>
      <c r="Z25" s="5">
        <v>10000616</v>
      </c>
    </row>
    <row r="26" spans="1:26" ht="25.5">
      <c r="A26" s="5">
        <v>10126607</v>
      </c>
      <c r="B26" s="5" t="s">
        <v>29</v>
      </c>
      <c r="C26" s="4" t="s">
        <v>30</v>
      </c>
      <c r="D26" s="5" t="s">
        <v>149</v>
      </c>
      <c r="E26" s="2">
        <v>100</v>
      </c>
      <c r="F26" s="4" t="s">
        <v>68</v>
      </c>
      <c r="G26" s="1" t="s">
        <v>69</v>
      </c>
      <c r="H26" s="10" t="s">
        <v>58</v>
      </c>
      <c r="I26" s="1" t="s">
        <v>107</v>
      </c>
      <c r="K26" s="1">
        <v>320</v>
      </c>
      <c r="L26" s="17" t="s">
        <v>101</v>
      </c>
      <c r="M26" s="17">
        <v>3.13</v>
      </c>
      <c r="N26" s="17" t="s">
        <v>101</v>
      </c>
      <c r="O26" s="17">
        <v>2.95</v>
      </c>
      <c r="P26" s="26">
        <v>0.2</v>
      </c>
      <c r="Q26" s="3">
        <v>123034</v>
      </c>
      <c r="R26" s="3" t="s">
        <v>85</v>
      </c>
      <c r="S26" s="18">
        <f t="shared" si="7"/>
        <v>2.504</v>
      </c>
      <c r="T26" s="17" t="s">
        <v>101</v>
      </c>
      <c r="U26" s="18">
        <f t="shared" si="5"/>
        <v>2.3600000000000003</v>
      </c>
      <c r="V26" s="30">
        <f t="shared" si="6"/>
        <v>250.4</v>
      </c>
      <c r="W26" s="115">
        <v>2.35</v>
      </c>
      <c r="X26" s="123">
        <v>2.35</v>
      </c>
      <c r="Y26" s="104">
        <f t="shared" si="8"/>
        <v>235</v>
      </c>
      <c r="Z26" s="5">
        <v>10126607</v>
      </c>
    </row>
    <row r="27" spans="1:26" ht="25.5">
      <c r="A27" s="5">
        <v>10000620</v>
      </c>
      <c r="B27" s="5" t="s">
        <v>31</v>
      </c>
      <c r="C27" s="4" t="s">
        <v>32</v>
      </c>
      <c r="D27" s="5" t="s">
        <v>149</v>
      </c>
      <c r="E27" s="2">
        <v>80</v>
      </c>
      <c r="F27" s="4" t="s">
        <v>32</v>
      </c>
      <c r="G27" s="1" t="s">
        <v>57</v>
      </c>
      <c r="H27" s="10" t="s">
        <v>62</v>
      </c>
      <c r="I27" s="1" t="s">
        <v>107</v>
      </c>
      <c r="K27" s="1">
        <f>53*4</f>
        <v>212</v>
      </c>
      <c r="L27" s="17" t="s">
        <v>101</v>
      </c>
      <c r="M27" s="17">
        <v>4.21</v>
      </c>
      <c r="N27" s="17" t="s">
        <v>101</v>
      </c>
      <c r="O27" s="17">
        <v>4.2</v>
      </c>
      <c r="P27" s="7">
        <v>0.29</v>
      </c>
      <c r="Q27" s="3">
        <v>4996930</v>
      </c>
      <c r="R27" s="3" t="s">
        <v>85</v>
      </c>
      <c r="S27" s="18">
        <f t="shared" si="7"/>
        <v>2.9891</v>
      </c>
      <c r="T27" s="17" t="s">
        <v>101</v>
      </c>
      <c r="U27" s="18">
        <f t="shared" si="5"/>
        <v>2.982</v>
      </c>
      <c r="V27" s="30">
        <f t="shared" si="6"/>
        <v>239.12800000000001</v>
      </c>
      <c r="W27" s="115">
        <v>2.99</v>
      </c>
      <c r="X27" s="123">
        <v>2.99</v>
      </c>
      <c r="Y27" s="104">
        <f t="shared" si="8"/>
        <v>239.20000000000002</v>
      </c>
      <c r="Z27" s="5">
        <v>10000620</v>
      </c>
    </row>
    <row r="28" spans="1:26" ht="25.5">
      <c r="A28" s="5">
        <v>10126595</v>
      </c>
      <c r="B28" s="5" t="s">
        <v>31</v>
      </c>
      <c r="C28" s="4" t="s">
        <v>34</v>
      </c>
      <c r="D28" s="5" t="s">
        <v>149</v>
      </c>
      <c r="E28" s="2">
        <v>70</v>
      </c>
      <c r="F28" s="4" t="s">
        <v>34</v>
      </c>
      <c r="G28" s="1" t="s">
        <v>57</v>
      </c>
      <c r="H28" s="10" t="s">
        <v>62</v>
      </c>
      <c r="I28" s="1" t="s">
        <v>107</v>
      </c>
      <c r="K28" s="1">
        <f>53*4</f>
        <v>212</v>
      </c>
      <c r="L28" s="17" t="s">
        <v>101</v>
      </c>
      <c r="M28" s="17">
        <v>3.65</v>
      </c>
      <c r="N28" s="17" t="s">
        <v>101</v>
      </c>
      <c r="O28" s="17">
        <v>3</v>
      </c>
      <c r="P28" s="7">
        <v>0.13</v>
      </c>
      <c r="Q28" s="3">
        <v>4996955</v>
      </c>
      <c r="R28" s="3" t="s">
        <v>85</v>
      </c>
      <c r="S28" s="18">
        <f t="shared" si="7"/>
        <v>3.1755</v>
      </c>
      <c r="T28" s="17" t="s">
        <v>101</v>
      </c>
      <c r="U28" s="18">
        <f t="shared" si="5"/>
        <v>2.61</v>
      </c>
      <c r="V28" s="30">
        <f t="shared" si="6"/>
        <v>222.285</v>
      </c>
      <c r="W28" s="115">
        <v>2.44</v>
      </c>
      <c r="X28" s="123">
        <v>2.44</v>
      </c>
      <c r="Y28" s="104">
        <f t="shared" si="8"/>
        <v>170.79999999999998</v>
      </c>
      <c r="Z28" s="5">
        <v>10126595</v>
      </c>
    </row>
    <row r="29" spans="1:26" ht="25.5">
      <c r="A29" s="5">
        <v>10126784</v>
      </c>
      <c r="B29" s="5" t="s">
        <v>35</v>
      </c>
      <c r="C29" s="4" t="s">
        <v>38</v>
      </c>
      <c r="D29" s="5" t="s">
        <v>149</v>
      </c>
      <c r="E29" s="2">
        <v>50</v>
      </c>
      <c r="F29" s="4" t="s">
        <v>38</v>
      </c>
      <c r="G29" s="1" t="s">
        <v>70</v>
      </c>
      <c r="H29" s="10" t="s">
        <v>71</v>
      </c>
      <c r="I29" s="1" t="s">
        <v>107</v>
      </c>
      <c r="K29" s="1">
        <v>192</v>
      </c>
      <c r="L29" s="17" t="s">
        <v>101</v>
      </c>
      <c r="M29" s="17">
        <v>5.02</v>
      </c>
      <c r="N29" s="17" t="s">
        <v>101</v>
      </c>
      <c r="O29" s="17">
        <v>3.15</v>
      </c>
      <c r="P29" s="7">
        <v>0.41</v>
      </c>
      <c r="Q29" s="3">
        <v>3456787</v>
      </c>
      <c r="R29" s="3" t="s">
        <v>85</v>
      </c>
      <c r="S29" s="18">
        <f t="shared" si="7"/>
        <v>2.9617999999999998</v>
      </c>
      <c r="T29" s="17" t="s">
        <v>101</v>
      </c>
      <c r="U29" s="18">
        <f t="shared" si="5"/>
        <v>1.8585</v>
      </c>
      <c r="V29" s="30">
        <f t="shared" si="6"/>
        <v>148.08999999999997</v>
      </c>
      <c r="W29" s="115">
        <v>2.48</v>
      </c>
      <c r="X29" s="123">
        <v>2.48</v>
      </c>
      <c r="Y29" s="104">
        <f t="shared" si="8"/>
        <v>124</v>
      </c>
      <c r="Z29" s="5">
        <v>10126784</v>
      </c>
    </row>
    <row r="30" spans="1:26" ht="25.5">
      <c r="A30" s="5">
        <v>10000625</v>
      </c>
      <c r="B30" s="5" t="s">
        <v>39</v>
      </c>
      <c r="C30" s="4" t="s">
        <v>40</v>
      </c>
      <c r="D30" s="5" t="s">
        <v>149</v>
      </c>
      <c r="E30" s="2">
        <v>60</v>
      </c>
      <c r="F30" s="4" t="s">
        <v>40</v>
      </c>
      <c r="G30" s="1" t="s">
        <v>57</v>
      </c>
      <c r="H30" s="10" t="s">
        <v>58</v>
      </c>
      <c r="I30" s="1" t="s">
        <v>107</v>
      </c>
      <c r="K30" s="1">
        <v>320</v>
      </c>
      <c r="L30" s="17" t="s">
        <v>101</v>
      </c>
      <c r="M30" s="17">
        <v>3.6</v>
      </c>
      <c r="N30" s="17" t="s">
        <v>101</v>
      </c>
      <c r="O30" s="17">
        <v>1.96</v>
      </c>
      <c r="P30" s="7">
        <v>0.27</v>
      </c>
      <c r="Q30" s="3">
        <v>750299</v>
      </c>
      <c r="R30" s="3" t="s">
        <v>85</v>
      </c>
      <c r="S30" s="18">
        <f t="shared" si="7"/>
        <v>2.628</v>
      </c>
      <c r="T30" s="17" t="s">
        <v>101</v>
      </c>
      <c r="U30" s="18">
        <f t="shared" si="5"/>
        <v>1.4308</v>
      </c>
      <c r="V30" s="30">
        <f t="shared" si="6"/>
        <v>157.68</v>
      </c>
      <c r="W30" s="115">
        <v>1.75</v>
      </c>
      <c r="X30" s="123">
        <v>1.75</v>
      </c>
      <c r="Y30" s="104">
        <f t="shared" si="8"/>
        <v>105</v>
      </c>
      <c r="Z30" s="5">
        <v>10000625</v>
      </c>
    </row>
    <row r="31" spans="1:26" ht="25.5">
      <c r="A31" s="37">
        <v>10000645</v>
      </c>
      <c r="B31" s="37" t="s">
        <v>43</v>
      </c>
      <c r="C31" s="38" t="s">
        <v>46</v>
      </c>
      <c r="D31" s="37" t="s">
        <v>149</v>
      </c>
      <c r="E31" s="39">
        <v>1400</v>
      </c>
      <c r="F31" s="41"/>
      <c r="G31" s="41"/>
      <c r="H31" s="41"/>
      <c r="I31" s="41"/>
      <c r="J31" s="41"/>
      <c r="K31" s="41"/>
      <c r="L31" s="42"/>
      <c r="M31" s="42" t="s">
        <v>96</v>
      </c>
      <c r="N31" s="42"/>
      <c r="O31" s="42"/>
      <c r="P31" s="39"/>
      <c r="Q31" s="39"/>
      <c r="R31" s="39"/>
      <c r="S31" s="39" t="s">
        <v>96</v>
      </c>
      <c r="T31" s="39"/>
      <c r="U31" s="39" t="s">
        <v>96</v>
      </c>
      <c r="V31" s="39"/>
      <c r="W31" s="116" t="s">
        <v>96</v>
      </c>
      <c r="X31" s="124" t="s">
        <v>96</v>
      </c>
      <c r="Y31" s="104"/>
      <c r="Z31" s="37">
        <v>10000645</v>
      </c>
    </row>
    <row r="32" spans="1:26" ht="38.25">
      <c r="A32" s="37">
        <v>10000646</v>
      </c>
      <c r="B32" s="37" t="s">
        <v>43</v>
      </c>
      <c r="C32" s="38" t="s">
        <v>47</v>
      </c>
      <c r="D32" s="37" t="s">
        <v>149</v>
      </c>
      <c r="E32" s="39">
        <v>500</v>
      </c>
      <c r="F32" s="41"/>
      <c r="G32" s="41"/>
      <c r="H32" s="41"/>
      <c r="I32" s="41"/>
      <c r="J32" s="41"/>
      <c r="K32" s="41"/>
      <c r="L32" s="42"/>
      <c r="M32" s="42" t="s">
        <v>96</v>
      </c>
      <c r="N32" s="42"/>
      <c r="O32" s="42"/>
      <c r="P32" s="39"/>
      <c r="Q32" s="39"/>
      <c r="R32" s="39"/>
      <c r="S32" s="39" t="s">
        <v>96</v>
      </c>
      <c r="T32" s="39"/>
      <c r="U32" s="39" t="s">
        <v>96</v>
      </c>
      <c r="V32" s="39"/>
      <c r="W32" s="116" t="s">
        <v>96</v>
      </c>
      <c r="X32" s="124" t="s">
        <v>96</v>
      </c>
      <c r="Y32" s="104"/>
      <c r="Z32" s="37">
        <v>10000646</v>
      </c>
    </row>
    <row r="33" spans="1:26" ht="51">
      <c r="A33" s="37">
        <v>10126609</v>
      </c>
      <c r="B33" s="37" t="s">
        <v>43</v>
      </c>
      <c r="C33" s="38" t="s">
        <v>52</v>
      </c>
      <c r="D33" s="37" t="s">
        <v>149</v>
      </c>
      <c r="E33" s="39">
        <v>700</v>
      </c>
      <c r="F33" s="41"/>
      <c r="G33" s="41"/>
      <c r="H33" s="41"/>
      <c r="I33" s="41"/>
      <c r="J33" s="41"/>
      <c r="K33" s="41"/>
      <c r="L33" s="42"/>
      <c r="M33" s="42" t="s">
        <v>96</v>
      </c>
      <c r="N33" s="42"/>
      <c r="O33" s="42"/>
      <c r="P33" s="39"/>
      <c r="Q33" s="39"/>
      <c r="R33" s="39"/>
      <c r="S33" s="39" t="s">
        <v>96</v>
      </c>
      <c r="T33" s="39"/>
      <c r="U33" s="39" t="s">
        <v>96</v>
      </c>
      <c r="V33" s="39"/>
      <c r="W33" s="116" t="s">
        <v>96</v>
      </c>
      <c r="X33" s="124" t="s">
        <v>96</v>
      </c>
      <c r="Y33" s="104"/>
      <c r="Z33" s="37">
        <v>10126609</v>
      </c>
    </row>
    <row r="34" spans="1:26" ht="12.75">
      <c r="A34" s="2"/>
      <c r="B34" s="2"/>
      <c r="D34" s="2"/>
      <c r="P34" s="3"/>
      <c r="V34" s="32">
        <f>SUM(V20:V33)</f>
        <v>10603.783000000001</v>
      </c>
      <c r="W34" s="117"/>
      <c r="X34" s="117"/>
      <c r="Y34" s="105">
        <f>SUM(Y20:Y33)</f>
        <v>8416.5</v>
      </c>
      <c r="Z34" s="2"/>
    </row>
    <row r="35" spans="1:26" ht="12.75">
      <c r="A35" s="2"/>
      <c r="B35" s="2"/>
      <c r="D35" s="2"/>
      <c r="P35" s="3"/>
      <c r="Z35" s="2"/>
    </row>
    <row r="36" spans="1:26" ht="12.75">
      <c r="A36" s="2"/>
      <c r="B36" s="2"/>
      <c r="D36" s="2"/>
      <c r="P36" s="3"/>
      <c r="Z36" s="2"/>
    </row>
    <row r="37" spans="1:26" ht="12.75">
      <c r="A37" s="2"/>
      <c r="B37" s="2"/>
      <c r="D37" s="2"/>
      <c r="P37" s="3"/>
      <c r="Z37" s="2"/>
    </row>
    <row r="38" spans="1:26" ht="12.75">
      <c r="A38" s="2"/>
      <c r="B38" s="2"/>
      <c r="D38" s="2"/>
      <c r="P38" s="3"/>
      <c r="Z38" s="2"/>
    </row>
    <row r="39" spans="1:26" ht="12.75">
      <c r="A39" s="2"/>
      <c r="B39" s="2"/>
      <c r="D39" s="2"/>
      <c r="P39" s="3"/>
      <c r="Z39" s="2"/>
    </row>
    <row r="40" spans="1:26" ht="12.75">
      <c r="A40" s="2"/>
      <c r="B40" s="2"/>
      <c r="D40" s="2"/>
      <c r="P40" s="3"/>
      <c r="Z40" s="2"/>
    </row>
    <row r="41" spans="1:26" ht="12.75">
      <c r="A41" s="2"/>
      <c r="B41" s="2"/>
      <c r="D41" s="2"/>
      <c r="P41" s="3"/>
      <c r="Z41" s="2"/>
    </row>
    <row r="42" spans="1:26" ht="12.75">
      <c r="A42" s="2"/>
      <c r="B42" s="2"/>
      <c r="D42" s="2"/>
      <c r="P42" s="3"/>
      <c r="Z42" s="2"/>
    </row>
    <row r="43" spans="1:26" ht="12.75">
      <c r="A43" s="2"/>
      <c r="B43" s="2"/>
      <c r="D43" s="2"/>
      <c r="P43" s="3"/>
      <c r="Z43" s="2"/>
    </row>
    <row r="44" spans="1:26" ht="12.75">
      <c r="A44" s="2"/>
      <c r="B44" s="2"/>
      <c r="D44" s="2"/>
      <c r="P44" s="3"/>
      <c r="Z44" s="2"/>
    </row>
    <row r="45" spans="1:26" ht="12.75">
      <c r="A45" s="2"/>
      <c r="B45" s="2"/>
      <c r="D45" s="2"/>
      <c r="P45" s="3"/>
      <c r="Z45" s="2"/>
    </row>
    <row r="46" spans="1:26" ht="12.75">
      <c r="A46" s="2"/>
      <c r="B46" s="2"/>
      <c r="D46" s="2"/>
      <c r="P46" s="3"/>
      <c r="Z46" s="2"/>
    </row>
    <row r="47" spans="1:26" ht="12.75">
      <c r="A47" s="2"/>
      <c r="B47" s="2"/>
      <c r="D47" s="2"/>
      <c r="P47" s="3"/>
      <c r="Z47" s="2"/>
    </row>
    <row r="48" spans="1:26" ht="12.75">
      <c r="A48" s="2"/>
      <c r="B48" s="2"/>
      <c r="D48" s="2"/>
      <c r="P48" s="3"/>
      <c r="Z48" s="2"/>
    </row>
    <row r="49" spans="1:26" ht="12.75">
      <c r="A49" s="2"/>
      <c r="B49" s="2"/>
      <c r="D49" s="2"/>
      <c r="P49" s="3"/>
      <c r="Z49" s="2"/>
    </row>
    <row r="50" spans="1:26" ht="12.75">
      <c r="A50" s="2"/>
      <c r="B50" s="2"/>
      <c r="D50" s="2"/>
      <c r="P50" s="3"/>
      <c r="Z50" s="2"/>
    </row>
    <row r="51" spans="1:26" ht="12.75">
      <c r="A51" s="2"/>
      <c r="B51" s="2"/>
      <c r="D51" s="2"/>
      <c r="P51" s="3"/>
      <c r="Z51" s="2"/>
    </row>
    <row r="52" spans="1:26" ht="12.75">
      <c r="A52" s="2"/>
      <c r="B52" s="2"/>
      <c r="D52" s="2"/>
      <c r="P52" s="3"/>
      <c r="Z52" s="2"/>
    </row>
    <row r="53" spans="1:26" ht="12.75">
      <c r="A53" s="2"/>
      <c r="B53" s="2"/>
      <c r="D53" s="2"/>
      <c r="P53" s="3"/>
      <c r="Z53" s="2"/>
    </row>
    <row r="54" spans="1:26" ht="12.75">
      <c r="A54" s="2"/>
      <c r="B54" s="2"/>
      <c r="D54" s="2"/>
      <c r="P54" s="3"/>
      <c r="Z54" s="2"/>
    </row>
    <row r="55" spans="1:26" ht="12.75">
      <c r="A55" s="2"/>
      <c r="B55" s="2"/>
      <c r="D55" s="2"/>
      <c r="P55" s="3"/>
      <c r="Z55" s="2"/>
    </row>
    <row r="56" spans="1:26" ht="12.75">
      <c r="A56" s="2"/>
      <c r="B56" s="2"/>
      <c r="D56" s="2"/>
      <c r="P56" s="3"/>
      <c r="Z56" s="2"/>
    </row>
    <row r="57" spans="1:26" ht="12.75">
      <c r="A57" s="2"/>
      <c r="B57" s="2"/>
      <c r="D57" s="2"/>
      <c r="P57" s="3"/>
      <c r="Z57" s="2"/>
    </row>
    <row r="58" spans="1:26" ht="12.75">
      <c r="A58" s="2"/>
      <c r="B58" s="2"/>
      <c r="D58" s="2"/>
      <c r="P58" s="3"/>
      <c r="Z58" s="2"/>
    </row>
    <row r="59" spans="1:26" ht="12.75">
      <c r="A59" s="2"/>
      <c r="B59" s="2"/>
      <c r="D59" s="2"/>
      <c r="P59" s="3"/>
      <c r="Z59" s="2"/>
    </row>
    <row r="60" spans="1:26" ht="12.75">
      <c r="A60" s="2"/>
      <c r="B60" s="2"/>
      <c r="D60" s="2"/>
      <c r="P60" s="3"/>
      <c r="Z60" s="2"/>
    </row>
    <row r="61" spans="1:26" ht="12.75">
      <c r="A61" s="2"/>
      <c r="B61" s="2"/>
      <c r="D61" s="2"/>
      <c r="P61" s="3"/>
      <c r="Z61" s="2"/>
    </row>
    <row r="62" spans="1:26" ht="12.75">
      <c r="A62" s="2"/>
      <c r="B62" s="2"/>
      <c r="D62" s="2"/>
      <c r="P62" s="3"/>
      <c r="Z62" s="2"/>
    </row>
    <row r="63" spans="1:26" ht="12.75">
      <c r="A63" s="2"/>
      <c r="B63" s="2"/>
      <c r="D63" s="2"/>
      <c r="P63" s="3"/>
      <c r="Z63" s="2"/>
    </row>
    <row r="64" spans="1:26" ht="12.75">
      <c r="A64" s="2"/>
      <c r="B64" s="2"/>
      <c r="D64" s="2"/>
      <c r="P64" s="3"/>
      <c r="Z64" s="2"/>
    </row>
    <row r="65" spans="1:26" ht="12.75">
      <c r="A65" s="2"/>
      <c r="B65" s="2"/>
      <c r="D65" s="2"/>
      <c r="P65" s="3"/>
      <c r="Z65" s="2"/>
    </row>
    <row r="66" spans="1:26" ht="12.75">
      <c r="A66" s="2"/>
      <c r="B66" s="2"/>
      <c r="D66" s="2"/>
      <c r="P66" s="3"/>
      <c r="Z66" s="2"/>
    </row>
    <row r="67" spans="1:26" ht="12.75">
      <c r="A67" s="2"/>
      <c r="B67" s="2"/>
      <c r="D67" s="2"/>
      <c r="P67" s="3"/>
      <c r="Z67" s="2"/>
    </row>
    <row r="68" spans="1:26" ht="12.75">
      <c r="A68" s="2"/>
      <c r="B68" s="2"/>
      <c r="D68" s="2"/>
      <c r="P68" s="3"/>
      <c r="Z68" s="2"/>
    </row>
    <row r="69" spans="1:26" ht="12.75">
      <c r="A69" s="2"/>
      <c r="B69" s="2"/>
      <c r="D69" s="2"/>
      <c r="P69" s="3"/>
      <c r="Z69" s="2"/>
    </row>
  </sheetData>
  <sheetProtection/>
  <mergeCells count="2">
    <mergeCell ref="A18:Y18"/>
    <mergeCell ref="A1:Y1"/>
  </mergeCells>
  <printOptions gridLines="1"/>
  <pageMargins left="0.2" right="0.19" top="0.33" bottom="0.47" header="0.23" footer="0.17"/>
  <pageSetup horizontalDpi="600" verticalDpi="600" orientation="landscape" paperSize="5" r:id="rId1"/>
  <headerFooter alignWithMargins="0">
    <oddFooter>&amp;CPage &amp;P of &amp;N</oddFooter>
  </headerFooter>
  <rowBreaks count="1" manualBreakCount="1">
    <brk id="17" max="255" man="1"/>
  </rowBreaks>
</worksheet>
</file>

<file path=xl/worksheets/sheet7.xml><?xml version="1.0" encoding="utf-8"?>
<worksheet xmlns="http://schemas.openxmlformats.org/spreadsheetml/2006/main" xmlns:r="http://schemas.openxmlformats.org/officeDocument/2006/relationships">
  <dimension ref="A1:Z18"/>
  <sheetViews>
    <sheetView zoomScalePageLayoutView="0" workbookViewId="0" topLeftCell="A1">
      <selection activeCell="X8" sqref="X8"/>
    </sheetView>
  </sheetViews>
  <sheetFormatPr defaultColWidth="9.140625" defaultRowHeight="12.75"/>
  <cols>
    <col min="1" max="1" width="7.8515625" style="3" bestFit="1" customWidth="1"/>
    <col min="2" max="2" width="9.421875" style="3" bestFit="1" customWidth="1"/>
    <col min="3" max="3" width="27.00390625" style="3" customWidth="1"/>
    <col min="4" max="4" width="8.7109375" style="3" bestFit="1" customWidth="1"/>
    <col min="5" max="5" width="7.421875" style="3" bestFit="1" customWidth="1"/>
    <col min="6" max="6" width="19.57421875" style="1" bestFit="1" customWidth="1"/>
    <col min="7" max="7" width="12.57421875" style="1" bestFit="1" customWidth="1"/>
    <col min="8" max="8" width="7.00390625" style="1" bestFit="1" customWidth="1"/>
    <col min="9" max="9" width="8.28125" style="1" bestFit="1" customWidth="1"/>
    <col min="10" max="10" width="6.8515625" style="1" bestFit="1" customWidth="1"/>
    <col min="11" max="11" width="12.7109375" style="1" bestFit="1" customWidth="1"/>
    <col min="12" max="12" width="7.8515625" style="17" hidden="1" customWidth="1"/>
    <col min="13" max="13" width="7.28125" style="17" hidden="1" customWidth="1"/>
    <col min="14" max="14" width="6.57421875" style="17" hidden="1" customWidth="1"/>
    <col min="15" max="15" width="6.7109375" style="17" hidden="1" customWidth="1"/>
    <col min="16" max="16" width="7.8515625" style="1" hidden="1" customWidth="1"/>
    <col min="17" max="17" width="8.57421875" style="3" bestFit="1" customWidth="1"/>
    <col min="18" max="18" width="7.8515625" style="3" bestFit="1" customWidth="1"/>
    <col min="19" max="21" width="7.57421875" style="3" hidden="1" customWidth="1"/>
    <col min="22" max="22" width="8.7109375" style="3" hidden="1" customWidth="1"/>
    <col min="23" max="23" width="7.57421875" style="116" hidden="1" customWidth="1"/>
    <col min="24" max="24" width="7.57421875" style="116" customWidth="1"/>
    <col min="25" max="25" width="11.421875" style="3" bestFit="1" customWidth="1"/>
    <col min="26" max="26" width="7.8515625" style="3" bestFit="1" customWidth="1"/>
    <col min="27" max="16384" width="9.140625" style="3" customWidth="1"/>
  </cols>
  <sheetData>
    <row r="1" spans="1:25" s="113" customFormat="1" ht="18">
      <c r="A1" s="138" t="s">
        <v>164</v>
      </c>
      <c r="B1" s="138"/>
      <c r="C1" s="138"/>
      <c r="D1" s="138"/>
      <c r="E1" s="138"/>
      <c r="F1" s="138"/>
      <c r="G1" s="138"/>
      <c r="H1" s="138"/>
      <c r="I1" s="138"/>
      <c r="J1" s="138"/>
      <c r="K1" s="138"/>
      <c r="L1" s="138"/>
      <c r="M1" s="138"/>
      <c r="N1" s="138"/>
      <c r="O1" s="138"/>
      <c r="P1" s="138"/>
      <c r="Q1" s="139"/>
      <c r="R1" s="139"/>
      <c r="S1" s="139"/>
      <c r="T1" s="139"/>
      <c r="U1" s="139"/>
      <c r="V1" s="139"/>
      <c r="W1" s="139"/>
      <c r="X1" s="139"/>
      <c r="Y1" s="139"/>
    </row>
    <row r="2" spans="1:26" ht="54.75" customHeight="1">
      <c r="A2" s="11" t="s">
        <v>12</v>
      </c>
      <c r="B2" s="11" t="s">
        <v>13</v>
      </c>
      <c r="C2" s="11" t="s">
        <v>14</v>
      </c>
      <c r="D2" s="12" t="s">
        <v>15</v>
      </c>
      <c r="E2" s="13" t="s">
        <v>16</v>
      </c>
      <c r="F2" s="14" t="s">
        <v>174</v>
      </c>
      <c r="G2" s="15" t="s">
        <v>175</v>
      </c>
      <c r="H2" s="15" t="s">
        <v>176</v>
      </c>
      <c r="I2" s="15" t="s">
        <v>177</v>
      </c>
      <c r="J2" s="15" t="s">
        <v>178</v>
      </c>
      <c r="K2" s="15" t="s">
        <v>179</v>
      </c>
      <c r="L2" s="35" t="s">
        <v>89</v>
      </c>
      <c r="M2" s="36" t="s">
        <v>103</v>
      </c>
      <c r="N2" s="106" t="s">
        <v>387</v>
      </c>
      <c r="O2" s="106" t="s">
        <v>388</v>
      </c>
      <c r="P2" s="14" t="s">
        <v>18</v>
      </c>
      <c r="Q2" s="14" t="s">
        <v>56</v>
      </c>
      <c r="R2" s="12" t="s">
        <v>83</v>
      </c>
      <c r="S2" s="16" t="s">
        <v>91</v>
      </c>
      <c r="T2" s="103" t="s">
        <v>397</v>
      </c>
      <c r="U2" s="103" t="s">
        <v>386</v>
      </c>
      <c r="V2" s="27" t="s">
        <v>97</v>
      </c>
      <c r="W2" s="103" t="s">
        <v>404</v>
      </c>
      <c r="X2" s="103" t="s">
        <v>407</v>
      </c>
      <c r="Y2" s="103" t="s">
        <v>408</v>
      </c>
      <c r="Z2" s="11" t="s">
        <v>12</v>
      </c>
    </row>
    <row r="3" spans="1:26" ht="25.5">
      <c r="A3" s="5">
        <v>10000613</v>
      </c>
      <c r="B3" s="5" t="s">
        <v>19</v>
      </c>
      <c r="C3" s="4" t="s">
        <v>20</v>
      </c>
      <c r="D3" s="5" t="s">
        <v>149</v>
      </c>
      <c r="E3" s="2">
        <v>500</v>
      </c>
      <c r="F3" s="1" t="s">
        <v>105</v>
      </c>
      <c r="G3" s="1" t="s">
        <v>106</v>
      </c>
      <c r="H3" s="1">
        <v>20</v>
      </c>
      <c r="I3" s="1" t="s">
        <v>107</v>
      </c>
      <c r="J3" s="1" t="s">
        <v>108</v>
      </c>
      <c r="K3" s="1" t="s">
        <v>109</v>
      </c>
      <c r="L3" s="17">
        <v>98.4</v>
      </c>
      <c r="M3" s="17">
        <v>4.92</v>
      </c>
      <c r="N3" s="17">
        <v>83.6</v>
      </c>
      <c r="O3" s="17">
        <v>4.18</v>
      </c>
      <c r="P3" s="1">
        <v>50</v>
      </c>
      <c r="R3" s="3" t="s">
        <v>84</v>
      </c>
      <c r="S3" s="18">
        <f aca="true" t="shared" si="0" ref="S3:S8">M3-(M3*P3%)</f>
        <v>2.46</v>
      </c>
      <c r="T3" s="18">
        <f aca="true" t="shared" si="1" ref="T3:T8">N3-(N3*P3%)</f>
        <v>41.8</v>
      </c>
      <c r="U3" s="18">
        <f aca="true" t="shared" si="2" ref="U3:U8">O3-(O3*P3%)</f>
        <v>2.09</v>
      </c>
      <c r="V3" s="30">
        <f aca="true" t="shared" si="3" ref="V3:V8">S3*E3</f>
        <v>1230</v>
      </c>
      <c r="W3" s="115">
        <v>1.73</v>
      </c>
      <c r="X3" s="123">
        <v>1.71</v>
      </c>
      <c r="Y3" s="104">
        <f aca="true" t="shared" si="4" ref="Y3:Y8">X3*E3</f>
        <v>855</v>
      </c>
      <c r="Z3" s="5">
        <v>10000613</v>
      </c>
    </row>
    <row r="4" spans="1:26" ht="25.5">
      <c r="A4" s="5">
        <v>10000615</v>
      </c>
      <c r="B4" s="5" t="s">
        <v>23</v>
      </c>
      <c r="C4" s="4" t="s">
        <v>24</v>
      </c>
      <c r="D4" s="5" t="s">
        <v>149</v>
      </c>
      <c r="E4" s="2">
        <v>200</v>
      </c>
      <c r="F4" s="1" t="s">
        <v>137</v>
      </c>
      <c r="G4" s="1" t="s">
        <v>106</v>
      </c>
      <c r="H4" s="1">
        <v>10</v>
      </c>
      <c r="I4" s="1" t="s">
        <v>107</v>
      </c>
      <c r="J4" s="1" t="s">
        <v>108</v>
      </c>
      <c r="K4" s="1" t="s">
        <v>138</v>
      </c>
      <c r="L4" s="17">
        <v>57.4</v>
      </c>
      <c r="M4" s="17">
        <v>5.74</v>
      </c>
      <c r="N4" s="17">
        <v>48</v>
      </c>
      <c r="O4" s="17">
        <v>4.8</v>
      </c>
      <c r="P4" s="1">
        <v>50</v>
      </c>
      <c r="R4" s="3" t="s">
        <v>84</v>
      </c>
      <c r="S4" s="18">
        <f t="shared" si="0"/>
        <v>2.87</v>
      </c>
      <c r="T4" s="18">
        <f t="shared" si="1"/>
        <v>24</v>
      </c>
      <c r="U4" s="18">
        <f t="shared" si="2"/>
        <v>2.4</v>
      </c>
      <c r="V4" s="30">
        <f t="shared" si="3"/>
        <v>574</v>
      </c>
      <c r="W4" s="115">
        <v>2.1</v>
      </c>
      <c r="X4" s="123">
        <v>2.02</v>
      </c>
      <c r="Y4" s="104">
        <f t="shared" si="4"/>
        <v>404</v>
      </c>
      <c r="Z4" s="5">
        <v>10000615</v>
      </c>
    </row>
    <row r="5" spans="1:26" ht="38.25">
      <c r="A5" s="5">
        <v>10126780</v>
      </c>
      <c r="B5" s="5" t="s">
        <v>23</v>
      </c>
      <c r="C5" s="4" t="s">
        <v>25</v>
      </c>
      <c r="D5" s="5" t="s">
        <v>149</v>
      </c>
      <c r="E5" s="2">
        <v>200</v>
      </c>
      <c r="F5" s="1" t="s">
        <v>115</v>
      </c>
      <c r="G5" s="1" t="s">
        <v>106</v>
      </c>
      <c r="H5" s="1">
        <v>12</v>
      </c>
      <c r="I5" s="1" t="s">
        <v>107</v>
      </c>
      <c r="J5" s="1" t="s">
        <v>108</v>
      </c>
      <c r="K5" s="1" t="s">
        <v>116</v>
      </c>
      <c r="L5" s="17">
        <v>80.16</v>
      </c>
      <c r="M5" s="17">
        <v>6.68</v>
      </c>
      <c r="N5" s="17">
        <v>64.56</v>
      </c>
      <c r="O5" s="17">
        <v>5.38</v>
      </c>
      <c r="P5" s="1">
        <v>50</v>
      </c>
      <c r="R5" s="3" t="s">
        <v>84</v>
      </c>
      <c r="S5" s="18">
        <f t="shared" si="0"/>
        <v>3.34</v>
      </c>
      <c r="T5" s="18">
        <f t="shared" si="1"/>
        <v>32.28</v>
      </c>
      <c r="U5" s="18">
        <f t="shared" si="2"/>
        <v>2.69</v>
      </c>
      <c r="V5" s="30">
        <f t="shared" si="3"/>
        <v>668</v>
      </c>
      <c r="W5" s="115">
        <v>2.46</v>
      </c>
      <c r="X5" s="123">
        <v>2.46</v>
      </c>
      <c r="Y5" s="104">
        <f t="shared" si="4"/>
        <v>492</v>
      </c>
      <c r="Z5" s="5">
        <v>10126780</v>
      </c>
    </row>
    <row r="6" spans="1:26" ht="25.5">
      <c r="A6" s="5">
        <v>10000616</v>
      </c>
      <c r="B6" s="5" t="s">
        <v>27</v>
      </c>
      <c r="C6" s="4" t="s">
        <v>28</v>
      </c>
      <c r="D6" s="5" t="s">
        <v>149</v>
      </c>
      <c r="E6" s="2">
        <v>200</v>
      </c>
      <c r="F6" s="1" t="s">
        <v>119</v>
      </c>
      <c r="G6" s="1" t="s">
        <v>120</v>
      </c>
      <c r="H6" s="1">
        <v>30</v>
      </c>
      <c r="I6" s="1" t="s">
        <v>107</v>
      </c>
      <c r="J6" s="1" t="s">
        <v>108</v>
      </c>
      <c r="K6" s="1" t="s">
        <v>121</v>
      </c>
      <c r="L6" s="17">
        <v>108.3</v>
      </c>
      <c r="M6" s="17">
        <v>3.61</v>
      </c>
      <c r="N6" s="17">
        <v>94.2</v>
      </c>
      <c r="O6" s="17">
        <v>3.14</v>
      </c>
      <c r="P6" s="1">
        <v>50</v>
      </c>
      <c r="R6" s="3" t="s">
        <v>84</v>
      </c>
      <c r="S6" s="18">
        <f t="shared" si="0"/>
        <v>1.805</v>
      </c>
      <c r="T6" s="18">
        <f t="shared" si="1"/>
        <v>47.1</v>
      </c>
      <c r="U6" s="18">
        <f t="shared" si="2"/>
        <v>1.57</v>
      </c>
      <c r="V6" s="30">
        <f t="shared" si="3"/>
        <v>361</v>
      </c>
      <c r="W6" s="115">
        <v>1.41</v>
      </c>
      <c r="X6" s="123">
        <v>1.41</v>
      </c>
      <c r="Y6" s="104">
        <f t="shared" si="4"/>
        <v>282</v>
      </c>
      <c r="Z6" s="5">
        <v>10000616</v>
      </c>
    </row>
    <row r="7" spans="1:26" ht="51">
      <c r="A7" s="5">
        <v>10000643</v>
      </c>
      <c r="B7" s="5" t="s">
        <v>43</v>
      </c>
      <c r="C7" s="4" t="s">
        <v>44</v>
      </c>
      <c r="D7" s="5" t="s">
        <v>149</v>
      </c>
      <c r="E7" s="2">
        <v>300</v>
      </c>
      <c r="F7" s="1" t="s">
        <v>142</v>
      </c>
      <c r="G7" s="1" t="s">
        <v>136</v>
      </c>
      <c r="H7" s="1">
        <v>30</v>
      </c>
      <c r="I7" s="1" t="s">
        <v>107</v>
      </c>
      <c r="J7" s="1" t="s">
        <v>108</v>
      </c>
      <c r="K7" s="1" t="s">
        <v>134</v>
      </c>
      <c r="L7" s="17">
        <v>34.5</v>
      </c>
      <c r="M7" s="17">
        <v>1.15</v>
      </c>
      <c r="N7" s="17">
        <v>30</v>
      </c>
      <c r="O7" s="17">
        <v>1</v>
      </c>
      <c r="P7" s="1">
        <v>50</v>
      </c>
      <c r="R7" s="3" t="s">
        <v>84</v>
      </c>
      <c r="S7" s="18">
        <f t="shared" si="0"/>
        <v>0.575</v>
      </c>
      <c r="T7" s="18">
        <f t="shared" si="1"/>
        <v>15</v>
      </c>
      <c r="U7" s="18">
        <f t="shared" si="2"/>
        <v>0.5</v>
      </c>
      <c r="V7" s="30">
        <f t="shared" si="3"/>
        <v>172.5</v>
      </c>
      <c r="W7" s="115">
        <v>0.47</v>
      </c>
      <c r="X7" s="123">
        <v>0.47</v>
      </c>
      <c r="Y7" s="104">
        <f t="shared" si="4"/>
        <v>141</v>
      </c>
      <c r="Z7" s="5">
        <v>10000643</v>
      </c>
    </row>
    <row r="8" spans="1:26" ht="38.25">
      <c r="A8" s="5">
        <v>10000645</v>
      </c>
      <c r="B8" s="5" t="s">
        <v>43</v>
      </c>
      <c r="C8" s="4" t="s">
        <v>46</v>
      </c>
      <c r="D8" s="5" t="s">
        <v>149</v>
      </c>
      <c r="E8" s="2">
        <v>300</v>
      </c>
      <c r="F8" s="1" t="s">
        <v>132</v>
      </c>
      <c r="G8" s="1" t="s">
        <v>133</v>
      </c>
      <c r="H8" s="1">
        <v>30</v>
      </c>
      <c r="I8" s="1" t="s">
        <v>107</v>
      </c>
      <c r="J8" s="1" t="s">
        <v>108</v>
      </c>
      <c r="K8" s="1" t="s">
        <v>134</v>
      </c>
      <c r="L8" s="17">
        <v>48.3</v>
      </c>
      <c r="M8" s="17">
        <v>1.61</v>
      </c>
      <c r="N8" s="17">
        <v>48.3</v>
      </c>
      <c r="O8" s="17">
        <v>1.61</v>
      </c>
      <c r="P8" s="1">
        <v>50</v>
      </c>
      <c r="R8" s="3" t="s">
        <v>84</v>
      </c>
      <c r="S8" s="18">
        <f t="shared" si="0"/>
        <v>0.805</v>
      </c>
      <c r="T8" s="18">
        <f t="shared" si="1"/>
        <v>24.15</v>
      </c>
      <c r="U8" s="18">
        <f t="shared" si="2"/>
        <v>0.805</v>
      </c>
      <c r="V8" s="30">
        <f t="shared" si="3"/>
        <v>241.50000000000003</v>
      </c>
      <c r="W8" s="115">
        <v>0.81</v>
      </c>
      <c r="X8" s="123">
        <v>0.81</v>
      </c>
      <c r="Y8" s="104">
        <f t="shared" si="4"/>
        <v>243.00000000000003</v>
      </c>
      <c r="Z8" s="5">
        <v>10000645</v>
      </c>
    </row>
    <row r="9" spans="22:25" ht="12.75">
      <c r="V9" s="28">
        <f>SUM(V3:V8)</f>
        <v>3247</v>
      </c>
      <c r="W9" s="117"/>
      <c r="X9" s="117"/>
      <c r="Y9" s="28">
        <f>SUM(Y3:Y8)</f>
        <v>2417</v>
      </c>
    </row>
    <row r="10" spans="1:25" s="113" customFormat="1" ht="18">
      <c r="A10" s="138" t="s">
        <v>164</v>
      </c>
      <c r="B10" s="138"/>
      <c r="C10" s="138"/>
      <c r="D10" s="138"/>
      <c r="E10" s="138"/>
      <c r="F10" s="138"/>
      <c r="G10" s="138"/>
      <c r="H10" s="138"/>
      <c r="I10" s="138"/>
      <c r="J10" s="138"/>
      <c r="K10" s="138"/>
      <c r="L10" s="138"/>
      <c r="M10" s="138"/>
      <c r="N10" s="138"/>
      <c r="O10" s="138"/>
      <c r="P10" s="138"/>
      <c r="Q10" s="139"/>
      <c r="R10" s="139"/>
      <c r="S10" s="139"/>
      <c r="T10" s="139"/>
      <c r="U10" s="139"/>
      <c r="V10" s="139"/>
      <c r="W10" s="139"/>
      <c r="X10" s="139"/>
      <c r="Y10" s="139"/>
    </row>
    <row r="11" spans="1:26" ht="55.5" customHeight="1">
      <c r="A11" s="11" t="s">
        <v>12</v>
      </c>
      <c r="B11" s="11" t="s">
        <v>13</v>
      </c>
      <c r="C11" s="11" t="s">
        <v>14</v>
      </c>
      <c r="D11" s="12" t="s">
        <v>15</v>
      </c>
      <c r="E11" s="13" t="s">
        <v>16</v>
      </c>
      <c r="F11" s="14" t="s">
        <v>174</v>
      </c>
      <c r="G11" s="15" t="s">
        <v>175</v>
      </c>
      <c r="H11" s="15" t="s">
        <v>176</v>
      </c>
      <c r="I11" s="15" t="s">
        <v>177</v>
      </c>
      <c r="J11" s="15" t="s">
        <v>178</v>
      </c>
      <c r="K11" s="15" t="s">
        <v>179</v>
      </c>
      <c r="L11" s="35" t="s">
        <v>89</v>
      </c>
      <c r="M11" s="36" t="s">
        <v>17</v>
      </c>
      <c r="N11" s="106" t="s">
        <v>399</v>
      </c>
      <c r="O11" s="106" t="s">
        <v>400</v>
      </c>
      <c r="P11" s="14" t="s">
        <v>18</v>
      </c>
      <c r="Q11" s="14" t="s">
        <v>56</v>
      </c>
      <c r="R11" s="12" t="s">
        <v>83</v>
      </c>
      <c r="S11" s="16" t="s">
        <v>91</v>
      </c>
      <c r="T11" s="103" t="s">
        <v>401</v>
      </c>
      <c r="U11" s="103" t="s">
        <v>398</v>
      </c>
      <c r="V11" s="27" t="s">
        <v>98</v>
      </c>
      <c r="W11" s="103" t="s">
        <v>404</v>
      </c>
      <c r="X11" s="103" t="s">
        <v>404</v>
      </c>
      <c r="Y11" s="103" t="s">
        <v>403</v>
      </c>
      <c r="Z11" s="11" t="s">
        <v>12</v>
      </c>
    </row>
    <row r="12" spans="1:26" ht="38.25">
      <c r="A12" s="5">
        <v>10000613</v>
      </c>
      <c r="B12" s="5" t="s">
        <v>19</v>
      </c>
      <c r="C12" s="4" t="s">
        <v>20</v>
      </c>
      <c r="D12" s="5" t="s">
        <v>149</v>
      </c>
      <c r="E12" s="2">
        <v>500</v>
      </c>
      <c r="F12" s="4" t="s">
        <v>20</v>
      </c>
      <c r="G12" s="1" t="s">
        <v>57</v>
      </c>
      <c r="H12" s="10" t="s">
        <v>58</v>
      </c>
      <c r="I12" s="1" t="s">
        <v>107</v>
      </c>
      <c r="K12" s="1">
        <v>320</v>
      </c>
      <c r="L12" s="17" t="s">
        <v>92</v>
      </c>
      <c r="M12" s="17">
        <v>3.65</v>
      </c>
      <c r="N12" s="17" t="s">
        <v>392</v>
      </c>
      <c r="O12" s="17">
        <v>3.12</v>
      </c>
      <c r="P12" s="7">
        <v>0.34</v>
      </c>
      <c r="Q12" s="3">
        <v>3340817</v>
      </c>
      <c r="R12" s="3" t="s">
        <v>85</v>
      </c>
      <c r="S12" s="18">
        <f>M12-(M12*P12)</f>
        <v>2.409</v>
      </c>
      <c r="T12" s="17" t="s">
        <v>392</v>
      </c>
      <c r="U12" s="18">
        <f>O12-(O12*P12)</f>
        <v>2.0591999999999997</v>
      </c>
      <c r="V12" s="30">
        <f>S12*E12</f>
        <v>1204.5</v>
      </c>
      <c r="W12" s="115">
        <v>1.75</v>
      </c>
      <c r="X12" s="123">
        <v>1.75</v>
      </c>
      <c r="Y12" s="104">
        <f aca="true" t="shared" si="5" ref="Y12:Y17">X12*E12</f>
        <v>875</v>
      </c>
      <c r="Z12" s="5">
        <v>10000613</v>
      </c>
    </row>
    <row r="13" spans="1:26" ht="25.5">
      <c r="A13" s="5">
        <v>10000615</v>
      </c>
      <c r="B13" s="5" t="s">
        <v>23</v>
      </c>
      <c r="C13" s="4" t="s">
        <v>24</v>
      </c>
      <c r="D13" s="5" t="s">
        <v>149</v>
      </c>
      <c r="E13" s="2">
        <v>200</v>
      </c>
      <c r="F13" s="1" t="s">
        <v>59</v>
      </c>
      <c r="G13" s="1" t="s">
        <v>57</v>
      </c>
      <c r="H13" s="10" t="s">
        <v>60</v>
      </c>
      <c r="I13" s="1" t="s">
        <v>107</v>
      </c>
      <c r="K13" s="1">
        <f>4*144</f>
        <v>576</v>
      </c>
      <c r="L13" s="17" t="s">
        <v>92</v>
      </c>
      <c r="M13" s="17">
        <v>3.72</v>
      </c>
      <c r="N13" s="17" t="s">
        <v>392</v>
      </c>
      <c r="O13" s="17">
        <v>2.9</v>
      </c>
      <c r="P13" s="7">
        <v>0.18</v>
      </c>
      <c r="Q13" s="3">
        <v>73569</v>
      </c>
      <c r="R13" s="3" t="s">
        <v>85</v>
      </c>
      <c r="S13" s="18">
        <f>M13-(M13*P13)</f>
        <v>3.0504000000000002</v>
      </c>
      <c r="T13" s="17" t="s">
        <v>392</v>
      </c>
      <c r="U13" s="18">
        <f>O13-(O13*P13)</f>
        <v>2.378</v>
      </c>
      <c r="V13" s="30">
        <f>S13*E13</f>
        <v>610.08</v>
      </c>
      <c r="W13" s="115">
        <v>2.12</v>
      </c>
      <c r="X13" s="123">
        <v>2.12</v>
      </c>
      <c r="Y13" s="104">
        <f t="shared" si="5"/>
        <v>424</v>
      </c>
      <c r="Z13" s="5">
        <v>10000615</v>
      </c>
    </row>
    <row r="14" spans="1:26" ht="25.5">
      <c r="A14" s="5">
        <v>10126780</v>
      </c>
      <c r="B14" s="5" t="s">
        <v>23</v>
      </c>
      <c r="C14" s="4" t="s">
        <v>25</v>
      </c>
      <c r="D14" s="5" t="s">
        <v>149</v>
      </c>
      <c r="E14" s="2">
        <v>200</v>
      </c>
      <c r="F14" s="1" t="s">
        <v>61</v>
      </c>
      <c r="G14" s="1" t="s">
        <v>57</v>
      </c>
      <c r="H14" s="10" t="s">
        <v>62</v>
      </c>
      <c r="I14" s="1" t="s">
        <v>107</v>
      </c>
      <c r="K14" s="1">
        <f>53*4</f>
        <v>212</v>
      </c>
      <c r="L14" s="17" t="s">
        <v>92</v>
      </c>
      <c r="M14" s="17">
        <v>3.63</v>
      </c>
      <c r="N14" s="17" t="s">
        <v>392</v>
      </c>
      <c r="O14" s="17">
        <v>3.2</v>
      </c>
      <c r="P14" s="7">
        <v>0.2</v>
      </c>
      <c r="Q14" s="3">
        <v>4985693</v>
      </c>
      <c r="R14" s="3" t="s">
        <v>85</v>
      </c>
      <c r="S14" s="18">
        <f>M14-(M14*P14)</f>
        <v>2.904</v>
      </c>
      <c r="T14" s="17" t="s">
        <v>392</v>
      </c>
      <c r="U14" s="18">
        <f>O14-(O14*P14)</f>
        <v>2.56</v>
      </c>
      <c r="V14" s="30">
        <f>S14*E14</f>
        <v>580.8</v>
      </c>
      <c r="W14" s="115">
        <v>2.48</v>
      </c>
      <c r="X14" s="123">
        <v>2.48</v>
      </c>
      <c r="Y14" s="104">
        <f t="shared" si="5"/>
        <v>496</v>
      </c>
      <c r="Z14" s="5">
        <v>10126780</v>
      </c>
    </row>
    <row r="15" spans="1:26" ht="25.5">
      <c r="A15" s="5">
        <v>10000616</v>
      </c>
      <c r="B15" s="5" t="s">
        <v>27</v>
      </c>
      <c r="C15" s="4" t="s">
        <v>28</v>
      </c>
      <c r="D15" s="5" t="s">
        <v>149</v>
      </c>
      <c r="E15" s="2">
        <v>200</v>
      </c>
      <c r="F15" s="1" t="s">
        <v>63</v>
      </c>
      <c r="G15" s="1" t="s">
        <v>57</v>
      </c>
      <c r="H15" s="10" t="s">
        <v>64</v>
      </c>
      <c r="I15" s="1" t="s">
        <v>107</v>
      </c>
      <c r="K15" s="1">
        <v>480</v>
      </c>
      <c r="L15" s="17" t="s">
        <v>92</v>
      </c>
      <c r="M15" s="17">
        <v>2.44</v>
      </c>
      <c r="N15" s="17" t="s">
        <v>392</v>
      </c>
      <c r="O15" s="17">
        <v>1.52</v>
      </c>
      <c r="P15" s="7">
        <v>0.32</v>
      </c>
      <c r="Q15" s="3">
        <v>8340861</v>
      </c>
      <c r="R15" s="3" t="s">
        <v>85</v>
      </c>
      <c r="S15" s="18">
        <f>M15-(M15*P15)</f>
        <v>1.6591999999999998</v>
      </c>
      <c r="T15" s="17" t="s">
        <v>392</v>
      </c>
      <c r="U15" s="18">
        <f>O15-(O15*P15)</f>
        <v>1.0336</v>
      </c>
      <c r="V15" s="30">
        <f>S15*E15</f>
        <v>331.84</v>
      </c>
      <c r="W15" s="115">
        <v>1.42</v>
      </c>
      <c r="X15" s="123">
        <v>1.42</v>
      </c>
      <c r="Y15" s="104">
        <f t="shared" si="5"/>
        <v>284</v>
      </c>
      <c r="Z15" s="5">
        <v>10000616</v>
      </c>
    </row>
    <row r="16" spans="1:26" ht="51">
      <c r="A16" s="5">
        <v>10000643</v>
      </c>
      <c r="B16" s="5" t="s">
        <v>43</v>
      </c>
      <c r="C16" s="4" t="s">
        <v>44</v>
      </c>
      <c r="D16" s="5" t="s">
        <v>149</v>
      </c>
      <c r="E16" s="2">
        <v>300</v>
      </c>
      <c r="F16" s="1" t="s">
        <v>65</v>
      </c>
      <c r="G16" s="1" t="s">
        <v>57</v>
      </c>
      <c r="H16" s="10" t="s">
        <v>64</v>
      </c>
      <c r="I16" s="1" t="s">
        <v>107</v>
      </c>
      <c r="K16" s="1">
        <f>30*32</f>
        <v>960</v>
      </c>
      <c r="L16" s="17" t="s">
        <v>92</v>
      </c>
      <c r="M16" s="17">
        <v>0.93</v>
      </c>
      <c r="N16" s="17" t="s">
        <v>392</v>
      </c>
      <c r="O16" s="17">
        <v>0.93</v>
      </c>
      <c r="P16" s="7">
        <v>0.3</v>
      </c>
      <c r="Q16" s="3">
        <v>703496</v>
      </c>
      <c r="R16" s="3" t="s">
        <v>85</v>
      </c>
      <c r="S16" s="18">
        <f>M16-(M16*P16)</f>
        <v>0.651</v>
      </c>
      <c r="T16" s="17" t="s">
        <v>392</v>
      </c>
      <c r="U16" s="18">
        <f>O16-(O16*P16)</f>
        <v>0.651</v>
      </c>
      <c r="V16" s="30">
        <f>S16*E16</f>
        <v>195.3</v>
      </c>
      <c r="W16" s="115">
        <v>0.49</v>
      </c>
      <c r="X16" s="123">
        <v>0.49</v>
      </c>
      <c r="Y16" s="104">
        <f t="shared" si="5"/>
        <v>147</v>
      </c>
      <c r="Z16" s="5">
        <v>10000643</v>
      </c>
    </row>
    <row r="17" spans="1:26" ht="25.5">
      <c r="A17" s="37">
        <v>10000645</v>
      </c>
      <c r="B17" s="37" t="s">
        <v>43</v>
      </c>
      <c r="C17" s="38" t="s">
        <v>46</v>
      </c>
      <c r="D17" s="37" t="s">
        <v>149</v>
      </c>
      <c r="E17" s="47">
        <v>300</v>
      </c>
      <c r="F17" s="41"/>
      <c r="G17" s="41"/>
      <c r="H17" s="41"/>
      <c r="I17" s="41"/>
      <c r="J17" s="41"/>
      <c r="K17" s="41"/>
      <c r="L17" s="42"/>
      <c r="M17" s="44" t="s">
        <v>104</v>
      </c>
      <c r="N17" s="44"/>
      <c r="O17" s="44" t="s">
        <v>104</v>
      </c>
      <c r="P17" s="41"/>
      <c r="Q17" s="39"/>
      <c r="R17" s="39"/>
      <c r="S17" s="46" t="s">
        <v>96</v>
      </c>
      <c r="T17" s="46"/>
      <c r="U17" s="46"/>
      <c r="V17" s="46"/>
      <c r="W17" s="46"/>
      <c r="X17" s="125"/>
      <c r="Y17" s="104">
        <f t="shared" si="5"/>
        <v>0</v>
      </c>
      <c r="Z17" s="37">
        <v>10000645</v>
      </c>
    </row>
    <row r="18" spans="22:25" ht="12.75">
      <c r="V18" s="28">
        <f>SUM(V12:V17)</f>
        <v>2922.5200000000004</v>
      </c>
      <c r="W18" s="117"/>
      <c r="X18" s="117"/>
      <c r="Y18" s="28">
        <f>SUM(Y12:Y17)</f>
        <v>2226</v>
      </c>
    </row>
  </sheetData>
  <sheetProtection/>
  <mergeCells count="2">
    <mergeCell ref="A1:Y1"/>
    <mergeCell ref="A10:Y10"/>
  </mergeCells>
  <printOptions gridLines="1" horizontalCentered="1"/>
  <pageMargins left="0.2" right="0.19" top="0.18" bottom="0.34" header="0.17" footer="0.17"/>
  <pageSetup horizontalDpi="600" verticalDpi="600" orientation="landscape" paperSize="5" r:id="rId1"/>
  <headerFooter alignWithMargins="0">
    <oddFooter>&amp;CPage &amp;P of &amp;N</oddFooter>
  </headerFooter>
</worksheet>
</file>

<file path=xl/worksheets/sheet8.xml><?xml version="1.0" encoding="utf-8"?>
<worksheet xmlns="http://schemas.openxmlformats.org/spreadsheetml/2006/main" xmlns:r="http://schemas.openxmlformats.org/officeDocument/2006/relationships">
  <dimension ref="A1:Z30"/>
  <sheetViews>
    <sheetView zoomScalePageLayoutView="0" workbookViewId="0" topLeftCell="A1">
      <selection activeCell="A2" sqref="A2"/>
    </sheetView>
  </sheetViews>
  <sheetFormatPr defaultColWidth="9.140625" defaultRowHeight="12.75"/>
  <cols>
    <col min="1" max="1" width="7.8515625" style="3" bestFit="1" customWidth="1"/>
    <col min="2" max="2" width="9.421875" style="3" bestFit="1" customWidth="1"/>
    <col min="3" max="3" width="25.8515625" style="3" customWidth="1"/>
    <col min="4" max="4" width="8.7109375" style="3" bestFit="1" customWidth="1"/>
    <col min="5" max="5" width="7.421875" style="2" bestFit="1" customWidth="1"/>
    <col min="6" max="6" width="26.28125" style="1" customWidth="1"/>
    <col min="7" max="7" width="10.140625" style="1" bestFit="1" customWidth="1"/>
    <col min="8" max="8" width="7.00390625" style="1" bestFit="1" customWidth="1"/>
    <col min="9" max="9" width="8.28125" style="1" bestFit="1" customWidth="1"/>
    <col min="10" max="10" width="6.8515625" style="1" bestFit="1" customWidth="1"/>
    <col min="11" max="11" width="15.8515625" style="1" bestFit="1" customWidth="1"/>
    <col min="12" max="12" width="7.8515625" style="17" hidden="1" customWidth="1"/>
    <col min="13" max="15" width="7.421875" style="1" hidden="1" customWidth="1"/>
    <col min="16" max="16" width="7.8515625" style="1" hidden="1" customWidth="1"/>
    <col min="17" max="17" width="8.57421875" style="3" bestFit="1" customWidth="1"/>
    <col min="18" max="18" width="7.8515625" style="3" bestFit="1" customWidth="1"/>
    <col min="19" max="19" width="9.140625" style="3" hidden="1" customWidth="1"/>
    <col min="20" max="20" width="7.57421875" style="3" hidden="1" customWidth="1"/>
    <col min="21" max="21" width="9.140625" style="3" hidden="1" customWidth="1"/>
    <col min="22" max="22" width="9.57421875" style="3" hidden="1" customWidth="1"/>
    <col min="23" max="23" width="8.8515625" style="116" hidden="1" customWidth="1"/>
    <col min="24" max="24" width="8.8515625" style="116" customWidth="1"/>
    <col min="25" max="25" width="9.57421875" style="3" bestFit="1" customWidth="1"/>
    <col min="26" max="26" width="7.8515625" style="3" bestFit="1" customWidth="1"/>
    <col min="27" max="16384" width="9.140625" style="3" customWidth="1"/>
  </cols>
  <sheetData>
    <row r="1" spans="1:25" ht="20.25">
      <c r="A1" s="140" t="s">
        <v>155</v>
      </c>
      <c r="B1" s="140"/>
      <c r="C1" s="140"/>
      <c r="D1" s="140"/>
      <c r="E1" s="140"/>
      <c r="F1" s="140"/>
      <c r="G1" s="140"/>
      <c r="H1" s="140"/>
      <c r="I1" s="140"/>
      <c r="J1" s="140"/>
      <c r="K1" s="140"/>
      <c r="L1" s="140"/>
      <c r="M1" s="140"/>
      <c r="N1" s="140"/>
      <c r="O1" s="140"/>
      <c r="P1" s="140"/>
      <c r="Q1" s="139"/>
      <c r="R1" s="139"/>
      <c r="S1" s="139"/>
      <c r="T1" s="139"/>
      <c r="U1" s="139"/>
      <c r="V1" s="139"/>
      <c r="W1" s="139"/>
      <c r="X1" s="139"/>
      <c r="Y1" s="139"/>
    </row>
    <row r="2" spans="1:26" ht="51">
      <c r="A2" s="11" t="s">
        <v>12</v>
      </c>
      <c r="B2" s="11" t="s">
        <v>13</v>
      </c>
      <c r="C2" s="11" t="s">
        <v>14</v>
      </c>
      <c r="D2" s="12" t="s">
        <v>15</v>
      </c>
      <c r="E2" s="13" t="s">
        <v>16</v>
      </c>
      <c r="F2" s="14" t="s">
        <v>174</v>
      </c>
      <c r="G2" s="15" t="s">
        <v>175</v>
      </c>
      <c r="H2" s="15" t="s">
        <v>176</v>
      </c>
      <c r="I2" s="15" t="s">
        <v>177</v>
      </c>
      <c r="J2" s="15" t="s">
        <v>178</v>
      </c>
      <c r="K2" s="15" t="s">
        <v>179</v>
      </c>
      <c r="L2" s="35" t="s">
        <v>89</v>
      </c>
      <c r="M2" s="14" t="s">
        <v>94</v>
      </c>
      <c r="N2" s="108" t="s">
        <v>387</v>
      </c>
      <c r="O2" s="109" t="s">
        <v>384</v>
      </c>
      <c r="P2" s="14" t="s">
        <v>18</v>
      </c>
      <c r="Q2" s="14" t="s">
        <v>56</v>
      </c>
      <c r="R2" s="12" t="s">
        <v>83</v>
      </c>
      <c r="S2" s="16" t="s">
        <v>91</v>
      </c>
      <c r="T2" s="103" t="s">
        <v>397</v>
      </c>
      <c r="U2" s="103" t="s">
        <v>386</v>
      </c>
      <c r="V2" s="27" t="s">
        <v>97</v>
      </c>
      <c r="W2" s="103" t="s">
        <v>404</v>
      </c>
      <c r="X2" s="103" t="s">
        <v>407</v>
      </c>
      <c r="Y2" s="103" t="s">
        <v>408</v>
      </c>
      <c r="Z2" s="11" t="s">
        <v>12</v>
      </c>
    </row>
    <row r="3" spans="1:26" ht="25.5">
      <c r="A3" s="5">
        <v>10000613</v>
      </c>
      <c r="B3" s="5" t="s">
        <v>19</v>
      </c>
      <c r="C3" s="4" t="s">
        <v>20</v>
      </c>
      <c r="D3" s="5" t="s">
        <v>149</v>
      </c>
      <c r="E3" s="2">
        <v>1200</v>
      </c>
      <c r="F3" s="1" t="s">
        <v>105</v>
      </c>
      <c r="G3" s="1" t="s">
        <v>106</v>
      </c>
      <c r="H3" s="1">
        <v>20</v>
      </c>
      <c r="I3" s="1" t="s">
        <v>107</v>
      </c>
      <c r="J3" s="1" t="s">
        <v>108</v>
      </c>
      <c r="K3" s="1" t="s">
        <v>109</v>
      </c>
      <c r="L3" s="17">
        <v>98.4</v>
      </c>
      <c r="M3" s="17">
        <v>4.92</v>
      </c>
      <c r="N3" s="17">
        <v>83.6</v>
      </c>
      <c r="O3" s="17">
        <v>4.18</v>
      </c>
      <c r="P3" s="1">
        <v>50</v>
      </c>
      <c r="R3" s="3" t="s">
        <v>84</v>
      </c>
      <c r="S3" s="18">
        <f>M3-(M3*P3%)</f>
        <v>2.46</v>
      </c>
      <c r="T3" s="18">
        <f>N3-(N3*P3%)</f>
        <v>41.8</v>
      </c>
      <c r="U3" s="18">
        <f>O3-(O3*P3%)</f>
        <v>2.09</v>
      </c>
      <c r="V3" s="30">
        <f aca="true" t="shared" si="0" ref="V3:V11">S3*E3</f>
        <v>2952</v>
      </c>
      <c r="W3" s="115">
        <v>1.73</v>
      </c>
      <c r="X3" s="123">
        <v>1.71</v>
      </c>
      <c r="Y3" s="104">
        <f>X3*E3</f>
        <v>2052</v>
      </c>
      <c r="Z3" s="5">
        <v>10000613</v>
      </c>
    </row>
    <row r="4" spans="1:26" ht="25.5">
      <c r="A4" s="5">
        <v>10126606</v>
      </c>
      <c r="B4" s="5" t="s">
        <v>19</v>
      </c>
      <c r="C4" s="4" t="s">
        <v>22</v>
      </c>
      <c r="D4" s="5" t="s">
        <v>149</v>
      </c>
      <c r="E4" s="2">
        <v>3300</v>
      </c>
      <c r="F4" s="1" t="s">
        <v>112</v>
      </c>
      <c r="G4" s="1" t="s">
        <v>113</v>
      </c>
      <c r="H4" s="1">
        <v>20</v>
      </c>
      <c r="I4" s="1" t="s">
        <v>107</v>
      </c>
      <c r="J4" s="1" t="s">
        <v>108</v>
      </c>
      <c r="K4" s="1" t="s">
        <v>114</v>
      </c>
      <c r="L4" s="17">
        <v>95.6</v>
      </c>
      <c r="M4" s="17">
        <v>4.78</v>
      </c>
      <c r="N4" s="17">
        <v>95.6</v>
      </c>
      <c r="O4" s="17">
        <v>4.78</v>
      </c>
      <c r="P4" s="1">
        <v>50</v>
      </c>
      <c r="R4" s="3" t="s">
        <v>84</v>
      </c>
      <c r="S4" s="18">
        <f aca="true" t="shared" si="1" ref="S4:S14">M4-(M4*P4%)</f>
        <v>2.39</v>
      </c>
      <c r="T4" s="18">
        <f aca="true" t="shared" si="2" ref="T4:T11">N4-(N4*P4%)</f>
        <v>47.8</v>
      </c>
      <c r="U4" s="18">
        <f aca="true" t="shared" si="3" ref="U4:U11">O4-(O4*P4%)</f>
        <v>2.39</v>
      </c>
      <c r="V4" s="30">
        <f t="shared" si="0"/>
        <v>7887</v>
      </c>
      <c r="W4" s="115">
        <v>2.21</v>
      </c>
      <c r="X4" s="123">
        <v>2.21</v>
      </c>
      <c r="Y4" s="104">
        <f aca="true" t="shared" si="4" ref="Y4:Y14">X4*E4</f>
        <v>7293</v>
      </c>
      <c r="Z4" s="5">
        <v>10126606</v>
      </c>
    </row>
    <row r="5" spans="1:26" ht="25.5">
      <c r="A5" s="5">
        <v>10126781</v>
      </c>
      <c r="B5" s="5" t="s">
        <v>23</v>
      </c>
      <c r="C5" s="4" t="s">
        <v>26</v>
      </c>
      <c r="D5" s="5" t="s">
        <v>149</v>
      </c>
      <c r="E5" s="2">
        <v>700</v>
      </c>
      <c r="F5" s="1" t="s">
        <v>117</v>
      </c>
      <c r="G5" s="1" t="s">
        <v>118</v>
      </c>
      <c r="H5" s="1">
        <v>20</v>
      </c>
      <c r="I5" s="1" t="s">
        <v>107</v>
      </c>
      <c r="J5" s="1" t="s">
        <v>108</v>
      </c>
      <c r="K5" s="1" t="s">
        <v>114</v>
      </c>
      <c r="L5" s="17">
        <v>103.2</v>
      </c>
      <c r="M5" s="17">
        <v>5.16</v>
      </c>
      <c r="N5" s="17">
        <v>90</v>
      </c>
      <c r="O5" s="17">
        <v>4.5</v>
      </c>
      <c r="P5" s="1">
        <v>50</v>
      </c>
      <c r="R5" s="3" t="s">
        <v>84</v>
      </c>
      <c r="S5" s="18">
        <f t="shared" si="1"/>
        <v>2.58</v>
      </c>
      <c r="T5" s="18">
        <f t="shared" si="2"/>
        <v>45</v>
      </c>
      <c r="U5" s="18">
        <f t="shared" si="3"/>
        <v>2.25</v>
      </c>
      <c r="V5" s="30">
        <f t="shared" si="0"/>
        <v>1806</v>
      </c>
      <c r="W5" s="115">
        <v>1.91</v>
      </c>
      <c r="X5" s="123">
        <v>1.89</v>
      </c>
      <c r="Y5" s="104">
        <f t="shared" si="4"/>
        <v>1323</v>
      </c>
      <c r="Z5" s="5">
        <v>10126781</v>
      </c>
    </row>
    <row r="6" spans="1:26" ht="25.5">
      <c r="A6" s="5">
        <v>10000616</v>
      </c>
      <c r="B6" s="5" t="s">
        <v>27</v>
      </c>
      <c r="C6" s="4" t="s">
        <v>28</v>
      </c>
      <c r="D6" s="5" t="s">
        <v>149</v>
      </c>
      <c r="E6" s="2">
        <v>200</v>
      </c>
      <c r="F6" s="1" t="s">
        <v>119</v>
      </c>
      <c r="G6" s="1" t="s">
        <v>120</v>
      </c>
      <c r="H6" s="1">
        <v>30</v>
      </c>
      <c r="I6" s="1" t="s">
        <v>107</v>
      </c>
      <c r="J6" s="1" t="s">
        <v>108</v>
      </c>
      <c r="K6" s="1" t="s">
        <v>121</v>
      </c>
      <c r="L6" s="17">
        <v>108.3</v>
      </c>
      <c r="M6" s="17">
        <v>3.61</v>
      </c>
      <c r="N6" s="17">
        <v>94.2</v>
      </c>
      <c r="O6" s="17">
        <v>3.14</v>
      </c>
      <c r="P6" s="1">
        <v>50</v>
      </c>
      <c r="R6" s="3" t="s">
        <v>84</v>
      </c>
      <c r="S6" s="18">
        <f t="shared" si="1"/>
        <v>1.805</v>
      </c>
      <c r="T6" s="18">
        <f t="shared" si="2"/>
        <v>47.1</v>
      </c>
      <c r="U6" s="18">
        <f t="shared" si="3"/>
        <v>1.57</v>
      </c>
      <c r="V6" s="30">
        <f t="shared" si="0"/>
        <v>361</v>
      </c>
      <c r="W6" s="115">
        <v>1.41</v>
      </c>
      <c r="X6" s="123">
        <v>1.41</v>
      </c>
      <c r="Y6" s="104">
        <f t="shared" si="4"/>
        <v>282</v>
      </c>
      <c r="Z6" s="5">
        <v>10000616</v>
      </c>
    </row>
    <row r="7" spans="1:26" ht="38.25">
      <c r="A7" s="5">
        <v>10126595</v>
      </c>
      <c r="B7" s="5" t="s">
        <v>31</v>
      </c>
      <c r="C7" s="4" t="s">
        <v>34</v>
      </c>
      <c r="D7" s="5" t="s">
        <v>149</v>
      </c>
      <c r="E7" s="2">
        <v>100</v>
      </c>
      <c r="F7" s="1" t="s">
        <v>127</v>
      </c>
      <c r="G7" s="1" t="s">
        <v>106</v>
      </c>
      <c r="H7" s="1">
        <v>20</v>
      </c>
      <c r="I7" s="1" t="s">
        <v>107</v>
      </c>
      <c r="J7" s="1" t="s">
        <v>108</v>
      </c>
      <c r="K7" s="1" t="s">
        <v>128</v>
      </c>
      <c r="L7" s="17">
        <v>110.2</v>
      </c>
      <c r="M7" s="17">
        <v>5.51</v>
      </c>
      <c r="N7" s="17">
        <v>108</v>
      </c>
      <c r="O7" s="17">
        <v>5.4</v>
      </c>
      <c r="P7" s="1">
        <v>50</v>
      </c>
      <c r="R7" s="3" t="s">
        <v>84</v>
      </c>
      <c r="S7" s="18">
        <f t="shared" si="1"/>
        <v>2.755</v>
      </c>
      <c r="T7" s="18">
        <f t="shared" si="2"/>
        <v>54</v>
      </c>
      <c r="U7" s="18">
        <f t="shared" si="3"/>
        <v>2.7</v>
      </c>
      <c r="V7" s="30">
        <f t="shared" si="0"/>
        <v>275.5</v>
      </c>
      <c r="W7" s="115">
        <v>2.39</v>
      </c>
      <c r="X7" s="123">
        <v>2.37</v>
      </c>
      <c r="Y7" s="104">
        <f t="shared" si="4"/>
        <v>237</v>
      </c>
      <c r="Z7" s="5">
        <v>10126595</v>
      </c>
    </row>
    <row r="8" spans="1:26" ht="25.5">
      <c r="A8" s="5">
        <v>10000623</v>
      </c>
      <c r="B8" s="5" t="s">
        <v>35</v>
      </c>
      <c r="C8" s="4" t="s">
        <v>37</v>
      </c>
      <c r="D8" s="5" t="s">
        <v>149</v>
      </c>
      <c r="E8" s="2">
        <v>120</v>
      </c>
      <c r="F8" s="1" t="s">
        <v>141</v>
      </c>
      <c r="G8" s="1" t="s">
        <v>113</v>
      </c>
      <c r="H8" s="1">
        <v>20</v>
      </c>
      <c r="I8" s="1" t="s">
        <v>107</v>
      </c>
      <c r="J8" s="1" t="s">
        <v>108</v>
      </c>
      <c r="K8" s="1" t="s">
        <v>114</v>
      </c>
      <c r="L8" s="17">
        <v>94.36</v>
      </c>
      <c r="M8" s="17">
        <v>4.72</v>
      </c>
      <c r="N8" s="17">
        <v>74</v>
      </c>
      <c r="O8" s="17">
        <v>3.7</v>
      </c>
      <c r="P8" s="1">
        <v>50</v>
      </c>
      <c r="R8" s="3" t="s">
        <v>84</v>
      </c>
      <c r="S8" s="18">
        <f t="shared" si="1"/>
        <v>2.36</v>
      </c>
      <c r="T8" s="18">
        <f t="shared" si="2"/>
        <v>37</v>
      </c>
      <c r="U8" s="18">
        <f t="shared" si="3"/>
        <v>1.85</v>
      </c>
      <c r="V8" s="30">
        <f t="shared" si="0"/>
        <v>283.2</v>
      </c>
      <c r="W8" s="115">
        <v>1.79</v>
      </c>
      <c r="X8" s="123">
        <v>1.79</v>
      </c>
      <c r="Y8" s="104">
        <f t="shared" si="4"/>
        <v>214.8</v>
      </c>
      <c r="Z8" s="5">
        <v>10000623</v>
      </c>
    </row>
    <row r="9" spans="1:26" ht="25.5">
      <c r="A9" s="5">
        <v>10000625</v>
      </c>
      <c r="B9" s="5" t="s">
        <v>39</v>
      </c>
      <c r="C9" s="4" t="s">
        <v>40</v>
      </c>
      <c r="D9" s="5" t="s">
        <v>149</v>
      </c>
      <c r="E9" s="2">
        <v>180</v>
      </c>
      <c r="F9" s="1" t="s">
        <v>131</v>
      </c>
      <c r="G9" s="1" t="s">
        <v>106</v>
      </c>
      <c r="H9" s="1">
        <v>20</v>
      </c>
      <c r="I9" s="1" t="s">
        <v>107</v>
      </c>
      <c r="J9" s="1" t="s">
        <v>108</v>
      </c>
      <c r="K9" s="1" t="s">
        <v>123</v>
      </c>
      <c r="L9" s="17">
        <v>103.28</v>
      </c>
      <c r="M9" s="17">
        <v>5.16</v>
      </c>
      <c r="N9" s="17">
        <v>81.8</v>
      </c>
      <c r="O9" s="17">
        <v>4.09</v>
      </c>
      <c r="P9" s="1">
        <v>50</v>
      </c>
      <c r="R9" s="3" t="s">
        <v>84</v>
      </c>
      <c r="S9" s="18">
        <f t="shared" si="1"/>
        <v>2.58</v>
      </c>
      <c r="T9" s="18">
        <f t="shared" si="2"/>
        <v>40.9</v>
      </c>
      <c r="U9" s="18">
        <f t="shared" si="3"/>
        <v>2.045</v>
      </c>
      <c r="V9" s="30">
        <f t="shared" si="0"/>
        <v>464.40000000000003</v>
      </c>
      <c r="W9" s="115">
        <v>1.74</v>
      </c>
      <c r="X9" s="123">
        <v>1.71</v>
      </c>
      <c r="Y9" s="104">
        <f t="shared" si="4"/>
        <v>307.8</v>
      </c>
      <c r="Z9" s="5">
        <v>10000625</v>
      </c>
    </row>
    <row r="10" spans="1:26" ht="25.5">
      <c r="A10" s="5">
        <v>10125953</v>
      </c>
      <c r="B10" s="5" t="s">
        <v>39</v>
      </c>
      <c r="C10" s="4" t="s">
        <v>41</v>
      </c>
      <c r="D10" s="5" t="s">
        <v>149</v>
      </c>
      <c r="E10" s="2">
        <v>50</v>
      </c>
      <c r="F10" s="1" t="s">
        <v>143</v>
      </c>
      <c r="G10" s="1" t="s">
        <v>120</v>
      </c>
      <c r="H10" s="1">
        <v>20</v>
      </c>
      <c r="I10" s="1" t="s">
        <v>107</v>
      </c>
      <c r="J10" s="1" t="s">
        <v>108</v>
      </c>
      <c r="K10" s="1" t="s">
        <v>114</v>
      </c>
      <c r="L10" s="17">
        <v>142.8</v>
      </c>
      <c r="M10" s="17">
        <v>7.14</v>
      </c>
      <c r="N10" s="17">
        <v>117.4</v>
      </c>
      <c r="O10" s="17">
        <v>5.87</v>
      </c>
      <c r="P10" s="1">
        <v>50</v>
      </c>
      <c r="R10" s="3" t="s">
        <v>84</v>
      </c>
      <c r="S10" s="18">
        <f t="shared" si="1"/>
        <v>3.57</v>
      </c>
      <c r="T10" s="18">
        <f t="shared" si="2"/>
        <v>58.7</v>
      </c>
      <c r="U10" s="18">
        <f t="shared" si="3"/>
        <v>2.935</v>
      </c>
      <c r="V10" s="30">
        <f t="shared" si="0"/>
        <v>178.5</v>
      </c>
      <c r="W10" s="115">
        <v>2.63</v>
      </c>
      <c r="X10" s="123">
        <v>2.63</v>
      </c>
      <c r="Y10" s="104">
        <f t="shared" si="4"/>
        <v>131.5</v>
      </c>
      <c r="Z10" s="5">
        <v>10125953</v>
      </c>
    </row>
    <row r="11" spans="1:26" ht="51">
      <c r="A11" s="5">
        <v>10000643</v>
      </c>
      <c r="B11" s="5" t="s">
        <v>43</v>
      </c>
      <c r="C11" s="4" t="s">
        <v>44</v>
      </c>
      <c r="D11" s="5" t="s">
        <v>149</v>
      </c>
      <c r="E11" s="2">
        <v>360</v>
      </c>
      <c r="F11" s="1" t="s">
        <v>142</v>
      </c>
      <c r="G11" s="1" t="s">
        <v>136</v>
      </c>
      <c r="H11" s="1">
        <v>30</v>
      </c>
      <c r="I11" s="1" t="s">
        <v>107</v>
      </c>
      <c r="J11" s="1" t="s">
        <v>108</v>
      </c>
      <c r="K11" s="1" t="s">
        <v>134</v>
      </c>
      <c r="L11" s="17">
        <v>34.5</v>
      </c>
      <c r="M11" s="17">
        <v>1.15</v>
      </c>
      <c r="N11" s="17">
        <v>30</v>
      </c>
      <c r="O11" s="17">
        <v>1</v>
      </c>
      <c r="P11" s="1">
        <v>50</v>
      </c>
      <c r="R11" s="3" t="s">
        <v>84</v>
      </c>
      <c r="S11" s="18">
        <f t="shared" si="1"/>
        <v>0.575</v>
      </c>
      <c r="T11" s="18">
        <f t="shared" si="2"/>
        <v>15</v>
      </c>
      <c r="U11" s="18">
        <f t="shared" si="3"/>
        <v>0.5</v>
      </c>
      <c r="V11" s="30">
        <f t="shared" si="0"/>
        <v>206.99999999999997</v>
      </c>
      <c r="W11" s="115">
        <v>0.47</v>
      </c>
      <c r="X11" s="123">
        <v>0.47</v>
      </c>
      <c r="Y11" s="104">
        <f t="shared" si="4"/>
        <v>169.2</v>
      </c>
      <c r="Z11" s="5">
        <v>10000643</v>
      </c>
    </row>
    <row r="12" spans="1:26" ht="76.5">
      <c r="A12" s="55">
        <v>10000647</v>
      </c>
      <c r="B12" s="55" t="s">
        <v>43</v>
      </c>
      <c r="C12" s="56" t="s">
        <v>48</v>
      </c>
      <c r="D12" s="57" t="s">
        <v>49</v>
      </c>
      <c r="E12" s="58">
        <v>60</v>
      </c>
      <c r="F12" s="59" t="s">
        <v>146</v>
      </c>
      <c r="G12" s="59" t="s">
        <v>144</v>
      </c>
      <c r="H12" s="59">
        <v>18</v>
      </c>
      <c r="I12" s="59" t="s">
        <v>107</v>
      </c>
      <c r="J12" s="59" t="s">
        <v>108</v>
      </c>
      <c r="K12" s="59" t="s">
        <v>145</v>
      </c>
      <c r="L12" s="60">
        <v>91.72</v>
      </c>
      <c r="M12" s="67" t="s">
        <v>92</v>
      </c>
      <c r="N12" s="67">
        <v>91.72</v>
      </c>
      <c r="O12" s="67" t="s">
        <v>92</v>
      </c>
      <c r="P12" s="59">
        <v>50</v>
      </c>
      <c r="Q12" s="61"/>
      <c r="R12" s="61" t="s">
        <v>84</v>
      </c>
      <c r="S12" s="63" t="s">
        <v>102</v>
      </c>
      <c r="T12" s="63">
        <v>46.24</v>
      </c>
      <c r="U12" s="63" t="s">
        <v>102</v>
      </c>
      <c r="V12" s="63" t="s">
        <v>102</v>
      </c>
      <c r="W12" s="63">
        <v>46.24</v>
      </c>
      <c r="X12" s="123">
        <v>46.24</v>
      </c>
      <c r="Y12" s="104">
        <f t="shared" si="4"/>
        <v>2774.4</v>
      </c>
      <c r="Z12" s="55">
        <v>10000647</v>
      </c>
    </row>
    <row r="13" spans="1:26" ht="51">
      <c r="A13" s="5">
        <v>10007693</v>
      </c>
      <c r="B13" s="5" t="s">
        <v>43</v>
      </c>
      <c r="C13" s="4" t="s">
        <v>51</v>
      </c>
      <c r="D13" s="5" t="s">
        <v>149</v>
      </c>
      <c r="E13" s="2">
        <v>300</v>
      </c>
      <c r="F13" s="1" t="s">
        <v>147</v>
      </c>
      <c r="G13" s="1" t="s">
        <v>136</v>
      </c>
      <c r="H13" s="1">
        <v>36</v>
      </c>
      <c r="I13" s="1" t="s">
        <v>107</v>
      </c>
      <c r="J13" s="1" t="s">
        <v>108</v>
      </c>
      <c r="K13" s="1" t="s">
        <v>148</v>
      </c>
      <c r="L13" s="17">
        <v>162</v>
      </c>
      <c r="M13" s="17">
        <v>4.5</v>
      </c>
      <c r="N13" s="17">
        <v>154.84</v>
      </c>
      <c r="O13" s="17">
        <v>4.3</v>
      </c>
      <c r="P13" s="1">
        <v>50</v>
      </c>
      <c r="R13" s="3" t="s">
        <v>84</v>
      </c>
      <c r="S13" s="18">
        <f t="shared" si="1"/>
        <v>2.25</v>
      </c>
      <c r="T13" s="18">
        <f>N13-(M13*P13%)</f>
        <v>152.59</v>
      </c>
      <c r="U13" s="18">
        <f>O13-(O13*P13%)</f>
        <v>2.15</v>
      </c>
      <c r="V13" s="30">
        <f>S13*E13</f>
        <v>675</v>
      </c>
      <c r="W13" s="115">
        <v>1.68</v>
      </c>
      <c r="X13" s="123">
        <v>1.68</v>
      </c>
      <c r="Y13" s="104">
        <f t="shared" si="4"/>
        <v>504</v>
      </c>
      <c r="Z13" s="5">
        <v>10007693</v>
      </c>
    </row>
    <row r="14" spans="1:26" ht="51">
      <c r="A14" s="5">
        <v>10126790</v>
      </c>
      <c r="B14" s="5" t="s">
        <v>43</v>
      </c>
      <c r="C14" s="4" t="s">
        <v>53</v>
      </c>
      <c r="D14" s="5" t="s">
        <v>149</v>
      </c>
      <c r="E14" s="2">
        <v>1300</v>
      </c>
      <c r="F14" s="1" t="s">
        <v>135</v>
      </c>
      <c r="G14" s="1" t="s">
        <v>136</v>
      </c>
      <c r="H14" s="1">
        <v>10</v>
      </c>
      <c r="I14" s="1" t="s">
        <v>107</v>
      </c>
      <c r="J14" s="1" t="s">
        <v>108</v>
      </c>
      <c r="K14" s="1">
        <v>900</v>
      </c>
      <c r="L14" s="17">
        <v>32</v>
      </c>
      <c r="M14" s="17">
        <v>3.2</v>
      </c>
      <c r="N14" s="17">
        <v>31.2</v>
      </c>
      <c r="O14" s="17">
        <v>3.12</v>
      </c>
      <c r="P14" s="1">
        <v>50</v>
      </c>
      <c r="R14" s="3" t="s">
        <v>84</v>
      </c>
      <c r="S14" s="18">
        <f t="shared" si="1"/>
        <v>1.6</v>
      </c>
      <c r="T14" s="18">
        <f>N14-(M14*P14%)</f>
        <v>29.599999999999998</v>
      </c>
      <c r="U14" s="18">
        <f>O14-(O14*P14%)</f>
        <v>1.56</v>
      </c>
      <c r="V14" s="30">
        <f>S14*E14</f>
        <v>2080</v>
      </c>
      <c r="W14" s="115">
        <v>1.59</v>
      </c>
      <c r="X14" s="123">
        <v>1.59</v>
      </c>
      <c r="Y14" s="104">
        <f t="shared" si="4"/>
        <v>2067</v>
      </c>
      <c r="Z14" s="5">
        <v>10126790</v>
      </c>
    </row>
    <row r="15" spans="13:25" ht="12.75">
      <c r="M15" s="17"/>
      <c r="N15" s="17"/>
      <c r="O15" s="17"/>
      <c r="V15" s="28">
        <f>SUM(V3:V14)</f>
        <v>17169.6</v>
      </c>
      <c r="W15" s="117"/>
      <c r="X15" s="117"/>
      <c r="Y15" s="128">
        <f>SUM(Y3:Y14)</f>
        <v>17355.699999999997</v>
      </c>
    </row>
    <row r="16" spans="1:25" ht="18">
      <c r="A16" s="138" t="s">
        <v>155</v>
      </c>
      <c r="B16" s="138"/>
      <c r="C16" s="138"/>
      <c r="D16" s="138"/>
      <c r="E16" s="138"/>
      <c r="F16" s="138"/>
      <c r="G16" s="138"/>
      <c r="H16" s="138"/>
      <c r="I16" s="138"/>
      <c r="J16" s="138"/>
      <c r="K16" s="138"/>
      <c r="L16" s="138"/>
      <c r="M16" s="138"/>
      <c r="N16" s="138"/>
      <c r="O16" s="138"/>
      <c r="P16" s="138"/>
      <c r="Q16" s="139"/>
      <c r="R16" s="139"/>
      <c r="S16" s="139"/>
      <c r="T16" s="139"/>
      <c r="U16" s="139"/>
      <c r="V16" s="139"/>
      <c r="W16" s="139"/>
      <c r="X16" s="139"/>
      <c r="Y16" s="139"/>
    </row>
    <row r="17" spans="1:26" ht="51">
      <c r="A17" s="11" t="s">
        <v>12</v>
      </c>
      <c r="B17" s="11" t="s">
        <v>13</v>
      </c>
      <c r="C17" s="11" t="s">
        <v>14</v>
      </c>
      <c r="D17" s="12" t="s">
        <v>15</v>
      </c>
      <c r="E17" s="13" t="s">
        <v>16</v>
      </c>
      <c r="F17" s="14" t="s">
        <v>174</v>
      </c>
      <c r="G17" s="15" t="s">
        <v>175</v>
      </c>
      <c r="H17" s="15" t="s">
        <v>176</v>
      </c>
      <c r="I17" s="15" t="s">
        <v>177</v>
      </c>
      <c r="J17" s="15" t="s">
        <v>178</v>
      </c>
      <c r="K17" s="15" t="s">
        <v>179</v>
      </c>
      <c r="L17" s="35" t="s">
        <v>93</v>
      </c>
      <c r="M17" s="53" t="s">
        <v>17</v>
      </c>
      <c r="N17" s="108" t="s">
        <v>387</v>
      </c>
      <c r="O17" s="109" t="s">
        <v>384</v>
      </c>
      <c r="P17" s="64" t="s">
        <v>18</v>
      </c>
      <c r="Q17" s="14" t="s">
        <v>56</v>
      </c>
      <c r="R17" s="12" t="s">
        <v>83</v>
      </c>
      <c r="S17" s="16" t="s">
        <v>91</v>
      </c>
      <c r="T17" s="103" t="s">
        <v>397</v>
      </c>
      <c r="U17" s="103" t="s">
        <v>386</v>
      </c>
      <c r="V17" s="27" t="s">
        <v>98</v>
      </c>
      <c r="W17" s="103" t="s">
        <v>404</v>
      </c>
      <c r="X17" s="103" t="s">
        <v>404</v>
      </c>
      <c r="Y17" s="103" t="s">
        <v>403</v>
      </c>
      <c r="Z17" s="11" t="s">
        <v>12</v>
      </c>
    </row>
    <row r="18" spans="1:26" ht="25.5">
      <c r="A18" s="5">
        <v>10000613</v>
      </c>
      <c r="B18" s="5" t="s">
        <v>19</v>
      </c>
      <c r="C18" s="4" t="s">
        <v>20</v>
      </c>
      <c r="D18" s="5" t="s">
        <v>149</v>
      </c>
      <c r="E18" s="2">
        <v>1200</v>
      </c>
      <c r="F18" s="4" t="s">
        <v>20</v>
      </c>
      <c r="G18" s="1" t="s">
        <v>57</v>
      </c>
      <c r="H18" s="10" t="s">
        <v>58</v>
      </c>
      <c r="I18" s="1" t="s">
        <v>107</v>
      </c>
      <c r="K18" s="1">
        <v>320</v>
      </c>
      <c r="L18" s="17" t="s">
        <v>101</v>
      </c>
      <c r="M18" s="6">
        <v>3.65</v>
      </c>
      <c r="N18" s="17" t="s">
        <v>101</v>
      </c>
      <c r="O18" s="6">
        <v>3.12</v>
      </c>
      <c r="P18" s="7">
        <v>0.34</v>
      </c>
      <c r="Q18" s="3">
        <v>3340817</v>
      </c>
      <c r="R18" s="3" t="s">
        <v>85</v>
      </c>
      <c r="S18" s="19">
        <f>M18-(M18*P18)</f>
        <v>2.409</v>
      </c>
      <c r="T18" s="17" t="s">
        <v>101</v>
      </c>
      <c r="U18" s="19">
        <f>O18-(O18*P18)</f>
        <v>2.0591999999999997</v>
      </c>
      <c r="V18" s="31">
        <f aca="true" t="shared" si="5" ref="V18:V26">S18*E18</f>
        <v>2890.7999999999997</v>
      </c>
      <c r="W18" s="118">
        <v>1.75</v>
      </c>
      <c r="X18" s="122">
        <v>1.75</v>
      </c>
      <c r="Y18" s="110">
        <f>X18*E18</f>
        <v>2100</v>
      </c>
      <c r="Z18" s="5">
        <v>10000613</v>
      </c>
    </row>
    <row r="19" spans="1:26" ht="25.5">
      <c r="A19" s="5">
        <v>10126606</v>
      </c>
      <c r="B19" s="5" t="s">
        <v>19</v>
      </c>
      <c r="C19" s="4" t="s">
        <v>22</v>
      </c>
      <c r="D19" s="5" t="s">
        <v>149</v>
      </c>
      <c r="E19" s="2">
        <v>3300</v>
      </c>
      <c r="F19" s="4" t="s">
        <v>22</v>
      </c>
      <c r="G19" s="1" t="s">
        <v>57</v>
      </c>
      <c r="H19" s="10" t="s">
        <v>58</v>
      </c>
      <c r="I19" s="1" t="s">
        <v>107</v>
      </c>
      <c r="K19" s="1">
        <v>320</v>
      </c>
      <c r="L19" s="17" t="s">
        <v>101</v>
      </c>
      <c r="M19" s="6">
        <v>3.72</v>
      </c>
      <c r="N19" s="17" t="s">
        <v>101</v>
      </c>
      <c r="O19" s="6">
        <v>3.4</v>
      </c>
      <c r="P19" s="7">
        <v>0.32</v>
      </c>
      <c r="Q19" s="3">
        <v>2404473</v>
      </c>
      <c r="R19" s="3" t="s">
        <v>85</v>
      </c>
      <c r="S19" s="19">
        <f aca="true" t="shared" si="6" ref="S19:S29">M19-(M19*P19)</f>
        <v>2.5296000000000003</v>
      </c>
      <c r="T19" s="17" t="s">
        <v>101</v>
      </c>
      <c r="U19" s="19">
        <f aca="true" t="shared" si="7" ref="U19:U29">O19-(O19*P19)</f>
        <v>2.312</v>
      </c>
      <c r="V19" s="31">
        <f t="shared" si="5"/>
        <v>8347.68</v>
      </c>
      <c r="W19" s="118">
        <v>2.22</v>
      </c>
      <c r="X19" s="122">
        <v>2.22</v>
      </c>
      <c r="Y19" s="110">
        <f aca="true" t="shared" si="8" ref="Y19:Y29">X19*E19</f>
        <v>7326.000000000001</v>
      </c>
      <c r="Z19" s="5">
        <v>10126606</v>
      </c>
    </row>
    <row r="20" spans="1:26" ht="25.5">
      <c r="A20" s="5">
        <v>10126781</v>
      </c>
      <c r="B20" s="5" t="s">
        <v>23</v>
      </c>
      <c r="C20" s="4" t="s">
        <v>26</v>
      </c>
      <c r="D20" s="5" t="s">
        <v>149</v>
      </c>
      <c r="E20" s="2">
        <v>700</v>
      </c>
      <c r="F20" s="1" t="s">
        <v>66</v>
      </c>
      <c r="G20" s="1" t="s">
        <v>67</v>
      </c>
      <c r="H20" s="10" t="s">
        <v>58</v>
      </c>
      <c r="I20" s="1" t="s">
        <v>107</v>
      </c>
      <c r="K20" s="1">
        <v>320</v>
      </c>
      <c r="L20" s="17" t="s">
        <v>101</v>
      </c>
      <c r="M20" s="6">
        <v>3.66</v>
      </c>
      <c r="N20" s="17" t="s">
        <v>101</v>
      </c>
      <c r="O20" s="6">
        <v>3.1</v>
      </c>
      <c r="P20" s="7">
        <v>0.3</v>
      </c>
      <c r="Q20" s="3">
        <v>5332630</v>
      </c>
      <c r="R20" s="3" t="s">
        <v>85</v>
      </c>
      <c r="S20" s="19">
        <f t="shared" si="6"/>
        <v>2.5620000000000003</v>
      </c>
      <c r="T20" s="17" t="s">
        <v>101</v>
      </c>
      <c r="U20" s="19">
        <f t="shared" si="7"/>
        <v>2.17</v>
      </c>
      <c r="V20" s="31">
        <f t="shared" si="5"/>
        <v>1793.4</v>
      </c>
      <c r="W20" s="118">
        <v>1.93</v>
      </c>
      <c r="X20" s="122">
        <v>1.93</v>
      </c>
      <c r="Y20" s="110">
        <f t="shared" si="8"/>
        <v>1351</v>
      </c>
      <c r="Z20" s="5">
        <v>10126781</v>
      </c>
    </row>
    <row r="21" spans="1:26" ht="25.5">
      <c r="A21" s="5">
        <v>10000616</v>
      </c>
      <c r="B21" s="5" t="s">
        <v>27</v>
      </c>
      <c r="C21" s="4" t="s">
        <v>28</v>
      </c>
      <c r="D21" s="5" t="s">
        <v>149</v>
      </c>
      <c r="E21" s="2">
        <v>200</v>
      </c>
      <c r="F21" s="1" t="s">
        <v>63</v>
      </c>
      <c r="G21" s="1" t="s">
        <v>57</v>
      </c>
      <c r="H21" s="10" t="s">
        <v>64</v>
      </c>
      <c r="I21" s="1" t="s">
        <v>107</v>
      </c>
      <c r="K21" s="1">
        <v>480</v>
      </c>
      <c r="L21" s="17" t="s">
        <v>101</v>
      </c>
      <c r="M21" s="6">
        <v>2.44</v>
      </c>
      <c r="N21" s="17" t="s">
        <v>101</v>
      </c>
      <c r="O21" s="6">
        <v>2.25</v>
      </c>
      <c r="P21" s="7">
        <v>0.32</v>
      </c>
      <c r="Q21" s="3">
        <v>8340861</v>
      </c>
      <c r="R21" s="3" t="s">
        <v>85</v>
      </c>
      <c r="S21" s="19">
        <f t="shared" si="6"/>
        <v>1.6591999999999998</v>
      </c>
      <c r="T21" s="17" t="s">
        <v>101</v>
      </c>
      <c r="U21" s="19">
        <f t="shared" si="7"/>
        <v>1.53</v>
      </c>
      <c r="V21" s="31">
        <f t="shared" si="5"/>
        <v>331.84</v>
      </c>
      <c r="W21" s="118">
        <v>1.42</v>
      </c>
      <c r="X21" s="122">
        <v>1.42</v>
      </c>
      <c r="Y21" s="110">
        <f t="shared" si="8"/>
        <v>284</v>
      </c>
      <c r="Z21" s="5">
        <v>10000616</v>
      </c>
    </row>
    <row r="22" spans="1:26" ht="25.5">
      <c r="A22" s="5">
        <v>10126595</v>
      </c>
      <c r="B22" s="5" t="s">
        <v>31</v>
      </c>
      <c r="C22" s="4" t="s">
        <v>34</v>
      </c>
      <c r="D22" s="5" t="s">
        <v>149</v>
      </c>
      <c r="E22" s="2">
        <v>100</v>
      </c>
      <c r="F22" s="4" t="s">
        <v>34</v>
      </c>
      <c r="G22" s="1" t="s">
        <v>57</v>
      </c>
      <c r="H22" s="10" t="s">
        <v>62</v>
      </c>
      <c r="I22" s="1" t="s">
        <v>107</v>
      </c>
      <c r="K22" s="1">
        <f>53*4</f>
        <v>212</v>
      </c>
      <c r="L22" s="17" t="s">
        <v>101</v>
      </c>
      <c r="M22" s="6">
        <v>3.65</v>
      </c>
      <c r="N22" s="17" t="s">
        <v>101</v>
      </c>
      <c r="O22" s="6">
        <v>3</v>
      </c>
      <c r="P22" s="7">
        <v>0.13</v>
      </c>
      <c r="Q22" s="3">
        <v>4996955</v>
      </c>
      <c r="R22" s="3" t="s">
        <v>85</v>
      </c>
      <c r="S22" s="19">
        <f t="shared" si="6"/>
        <v>3.1755</v>
      </c>
      <c r="T22" s="17" t="s">
        <v>101</v>
      </c>
      <c r="U22" s="19">
        <f t="shared" si="7"/>
        <v>2.61</v>
      </c>
      <c r="V22" s="31">
        <f t="shared" si="5"/>
        <v>317.55</v>
      </c>
      <c r="W22" s="118">
        <v>2.44</v>
      </c>
      <c r="X22" s="122">
        <v>2.44</v>
      </c>
      <c r="Y22" s="110">
        <f t="shared" si="8"/>
        <v>244</v>
      </c>
      <c r="Z22" s="5">
        <v>10126595</v>
      </c>
    </row>
    <row r="23" spans="1:26" ht="25.5">
      <c r="A23" s="5">
        <v>10000623</v>
      </c>
      <c r="B23" s="5" t="s">
        <v>35</v>
      </c>
      <c r="C23" s="4" t="s">
        <v>37</v>
      </c>
      <c r="D23" s="5" t="s">
        <v>149</v>
      </c>
      <c r="E23" s="2">
        <v>120</v>
      </c>
      <c r="F23" s="4" t="s">
        <v>37</v>
      </c>
      <c r="G23" s="1" t="s">
        <v>72</v>
      </c>
      <c r="H23" s="10" t="s">
        <v>58</v>
      </c>
      <c r="I23" s="1" t="s">
        <v>107</v>
      </c>
      <c r="K23" s="1">
        <v>300</v>
      </c>
      <c r="L23" s="17" t="s">
        <v>101</v>
      </c>
      <c r="M23" s="6">
        <v>2.29</v>
      </c>
      <c r="N23" s="17" t="s">
        <v>101</v>
      </c>
      <c r="O23" s="6">
        <v>1.96</v>
      </c>
      <c r="P23" s="7">
        <v>0.17</v>
      </c>
      <c r="Q23" s="3">
        <v>5580667</v>
      </c>
      <c r="R23" s="3" t="s">
        <v>85</v>
      </c>
      <c r="S23" s="19">
        <f t="shared" si="6"/>
        <v>1.9007</v>
      </c>
      <c r="T23" s="17" t="s">
        <v>101</v>
      </c>
      <c r="U23" s="19">
        <f t="shared" si="7"/>
        <v>1.6268</v>
      </c>
      <c r="V23" s="31">
        <f t="shared" si="5"/>
        <v>228.084</v>
      </c>
      <c r="W23" s="118">
        <v>1.65</v>
      </c>
      <c r="X23" s="122">
        <v>1.65</v>
      </c>
      <c r="Y23" s="110">
        <f t="shared" si="8"/>
        <v>198</v>
      </c>
      <c r="Z23" s="5">
        <v>10000623</v>
      </c>
    </row>
    <row r="24" spans="1:26" ht="25.5">
      <c r="A24" s="5">
        <v>10000625</v>
      </c>
      <c r="B24" s="5" t="s">
        <v>39</v>
      </c>
      <c r="C24" s="4" t="s">
        <v>40</v>
      </c>
      <c r="D24" s="5" t="s">
        <v>149</v>
      </c>
      <c r="E24" s="2">
        <v>180</v>
      </c>
      <c r="F24" s="4" t="s">
        <v>40</v>
      </c>
      <c r="G24" s="1" t="s">
        <v>57</v>
      </c>
      <c r="H24" s="10" t="s">
        <v>58</v>
      </c>
      <c r="I24" s="1" t="s">
        <v>107</v>
      </c>
      <c r="K24" s="1">
        <v>320</v>
      </c>
      <c r="L24" s="17" t="s">
        <v>101</v>
      </c>
      <c r="M24" s="6">
        <v>3.6</v>
      </c>
      <c r="N24" s="17" t="s">
        <v>101</v>
      </c>
      <c r="O24" s="6">
        <v>2.7</v>
      </c>
      <c r="P24" s="7">
        <v>0.27</v>
      </c>
      <c r="Q24" s="3">
        <v>750299</v>
      </c>
      <c r="R24" s="3" t="s">
        <v>85</v>
      </c>
      <c r="S24" s="19">
        <f t="shared" si="6"/>
        <v>2.628</v>
      </c>
      <c r="T24" s="17" t="s">
        <v>101</v>
      </c>
      <c r="U24" s="19">
        <f t="shared" si="7"/>
        <v>1.971</v>
      </c>
      <c r="V24" s="31">
        <f t="shared" si="5"/>
        <v>473.04</v>
      </c>
      <c r="W24" s="118">
        <v>1.75</v>
      </c>
      <c r="X24" s="122">
        <v>1.75</v>
      </c>
      <c r="Y24" s="110">
        <f t="shared" si="8"/>
        <v>315</v>
      </c>
      <c r="Z24" s="5">
        <v>10000625</v>
      </c>
    </row>
    <row r="25" spans="1:26" ht="25.5">
      <c r="A25" s="5">
        <v>10125953</v>
      </c>
      <c r="B25" s="5" t="s">
        <v>39</v>
      </c>
      <c r="C25" s="4" t="s">
        <v>41</v>
      </c>
      <c r="D25" s="5" t="s">
        <v>149</v>
      </c>
      <c r="E25" s="2">
        <v>50</v>
      </c>
      <c r="F25" s="1" t="s">
        <v>73</v>
      </c>
      <c r="G25" s="1" t="s">
        <v>57</v>
      </c>
      <c r="H25" s="10" t="s">
        <v>58</v>
      </c>
      <c r="I25" s="1" t="s">
        <v>107</v>
      </c>
      <c r="K25" s="1">
        <v>320</v>
      </c>
      <c r="L25" s="17" t="s">
        <v>101</v>
      </c>
      <c r="M25" s="6">
        <v>3.81</v>
      </c>
      <c r="N25" s="17" t="s">
        <v>101</v>
      </c>
      <c r="O25" s="6">
        <v>3.75</v>
      </c>
      <c r="P25" s="7">
        <v>0.26</v>
      </c>
      <c r="Q25" s="3">
        <v>30916</v>
      </c>
      <c r="R25" s="3" t="s">
        <v>85</v>
      </c>
      <c r="S25" s="19">
        <f t="shared" si="6"/>
        <v>2.8194</v>
      </c>
      <c r="T25" s="17" t="s">
        <v>101</v>
      </c>
      <c r="U25" s="19">
        <f t="shared" si="7"/>
        <v>2.775</v>
      </c>
      <c r="V25" s="31">
        <f t="shared" si="5"/>
        <v>140.97</v>
      </c>
      <c r="W25" s="118">
        <v>2.68</v>
      </c>
      <c r="X25" s="122">
        <v>2.68</v>
      </c>
      <c r="Y25" s="110">
        <f t="shared" si="8"/>
        <v>134</v>
      </c>
      <c r="Z25" s="5">
        <v>10125953</v>
      </c>
    </row>
    <row r="26" spans="1:26" ht="51">
      <c r="A26" s="5">
        <v>10000643</v>
      </c>
      <c r="B26" s="5" t="s">
        <v>43</v>
      </c>
      <c r="C26" s="4" t="s">
        <v>44</v>
      </c>
      <c r="D26" s="5" t="s">
        <v>149</v>
      </c>
      <c r="E26" s="2">
        <v>360</v>
      </c>
      <c r="F26" s="1" t="s">
        <v>65</v>
      </c>
      <c r="G26" s="1" t="s">
        <v>57</v>
      </c>
      <c r="H26" s="10" t="s">
        <v>64</v>
      </c>
      <c r="I26" s="1" t="s">
        <v>107</v>
      </c>
      <c r="K26" s="1">
        <f>30*32</f>
        <v>960</v>
      </c>
      <c r="L26" s="17" t="s">
        <v>101</v>
      </c>
      <c r="M26" s="6">
        <v>0.93</v>
      </c>
      <c r="N26" s="17" t="s">
        <v>101</v>
      </c>
      <c r="O26" s="6">
        <v>0.93</v>
      </c>
      <c r="P26" s="7">
        <v>0.3</v>
      </c>
      <c r="Q26" s="3">
        <v>703496</v>
      </c>
      <c r="R26" s="3" t="s">
        <v>85</v>
      </c>
      <c r="S26" s="19">
        <f t="shared" si="6"/>
        <v>0.651</v>
      </c>
      <c r="T26" s="17" t="s">
        <v>101</v>
      </c>
      <c r="U26" s="19">
        <f t="shared" si="7"/>
        <v>0.651</v>
      </c>
      <c r="V26" s="31">
        <f t="shared" si="5"/>
        <v>234.36</v>
      </c>
      <c r="W26" s="118">
        <v>0.49</v>
      </c>
      <c r="X26" s="122">
        <v>0.49</v>
      </c>
      <c r="Y26" s="110">
        <f t="shared" si="8"/>
        <v>176.4</v>
      </c>
      <c r="Z26" s="5">
        <v>10000643</v>
      </c>
    </row>
    <row r="27" spans="1:26" ht="76.5">
      <c r="A27" s="37">
        <v>10000647</v>
      </c>
      <c r="B27" s="37" t="s">
        <v>43</v>
      </c>
      <c r="C27" s="38" t="s">
        <v>48</v>
      </c>
      <c r="D27" s="33" t="s">
        <v>49</v>
      </c>
      <c r="E27" s="47">
        <v>60</v>
      </c>
      <c r="F27" s="41"/>
      <c r="G27" s="41"/>
      <c r="H27" s="41"/>
      <c r="I27" s="41"/>
      <c r="J27" s="41"/>
      <c r="K27" s="41"/>
      <c r="L27" s="42"/>
      <c r="M27" s="65" t="s">
        <v>96</v>
      </c>
      <c r="N27" s="42"/>
      <c r="O27" s="65" t="s">
        <v>96</v>
      </c>
      <c r="P27" s="66"/>
      <c r="Q27" s="39"/>
      <c r="R27" s="39" t="s">
        <v>85</v>
      </c>
      <c r="S27" s="48"/>
      <c r="T27" s="42"/>
      <c r="U27" s="65" t="s">
        <v>96</v>
      </c>
      <c r="V27" s="65" t="s">
        <v>96</v>
      </c>
      <c r="W27" s="65" t="s">
        <v>96</v>
      </c>
      <c r="X27" s="126" t="s">
        <v>96</v>
      </c>
      <c r="Y27" s="110"/>
      <c r="Z27" s="37">
        <v>10000647</v>
      </c>
    </row>
    <row r="28" spans="1:26" ht="51">
      <c r="A28" s="37">
        <v>10007693</v>
      </c>
      <c r="B28" s="37" t="s">
        <v>43</v>
      </c>
      <c r="C28" s="38" t="s">
        <v>51</v>
      </c>
      <c r="D28" s="37" t="s">
        <v>149</v>
      </c>
      <c r="E28" s="47">
        <v>300</v>
      </c>
      <c r="F28" s="41"/>
      <c r="G28" s="41"/>
      <c r="H28" s="41"/>
      <c r="I28" s="41"/>
      <c r="J28" s="41"/>
      <c r="K28" s="41"/>
      <c r="L28" s="42"/>
      <c r="M28" s="65" t="s">
        <v>96</v>
      </c>
      <c r="N28" s="42"/>
      <c r="O28" s="65" t="s">
        <v>96</v>
      </c>
      <c r="P28" s="66"/>
      <c r="Q28" s="39"/>
      <c r="R28" s="39" t="s">
        <v>85</v>
      </c>
      <c r="S28" s="48"/>
      <c r="T28" s="42"/>
      <c r="U28" s="65" t="s">
        <v>96</v>
      </c>
      <c r="V28" s="65" t="s">
        <v>96</v>
      </c>
      <c r="W28" s="65" t="s">
        <v>96</v>
      </c>
      <c r="X28" s="126" t="s">
        <v>96</v>
      </c>
      <c r="Y28" s="110"/>
      <c r="Z28" s="37">
        <v>10007693</v>
      </c>
    </row>
    <row r="29" spans="1:26" ht="51">
      <c r="A29" s="5">
        <v>10126790</v>
      </c>
      <c r="B29" s="5" t="s">
        <v>43</v>
      </c>
      <c r="C29" s="4" t="s">
        <v>53</v>
      </c>
      <c r="D29" s="5" t="s">
        <v>149</v>
      </c>
      <c r="E29" s="2">
        <v>1300</v>
      </c>
      <c r="F29" s="1" t="s">
        <v>74</v>
      </c>
      <c r="G29" s="1" t="s">
        <v>57</v>
      </c>
      <c r="H29" s="1">
        <v>10</v>
      </c>
      <c r="I29" s="1" t="s">
        <v>107</v>
      </c>
      <c r="K29" s="1">
        <v>900</v>
      </c>
      <c r="L29" s="17" t="s">
        <v>101</v>
      </c>
      <c r="M29" s="6">
        <v>2.39</v>
      </c>
      <c r="N29" s="17" t="s">
        <v>101</v>
      </c>
      <c r="O29" s="6">
        <v>1.6</v>
      </c>
      <c r="P29" s="9">
        <v>0.33</v>
      </c>
      <c r="Q29" s="3">
        <v>703512</v>
      </c>
      <c r="R29" s="3" t="s">
        <v>85</v>
      </c>
      <c r="S29" s="19">
        <f t="shared" si="6"/>
        <v>1.6013000000000002</v>
      </c>
      <c r="T29" s="17" t="s">
        <v>101</v>
      </c>
      <c r="U29" s="19">
        <f t="shared" si="7"/>
        <v>1.072</v>
      </c>
      <c r="V29" s="31">
        <f>S29*E29</f>
        <v>2081.69</v>
      </c>
      <c r="W29" s="118">
        <v>1.6</v>
      </c>
      <c r="X29" s="122">
        <v>1.6</v>
      </c>
      <c r="Y29" s="110">
        <f t="shared" si="8"/>
        <v>2080</v>
      </c>
      <c r="Z29" s="5">
        <v>10126790</v>
      </c>
    </row>
    <row r="30" spans="22:25" ht="12.75">
      <c r="V30" s="29">
        <f>SUM(V18:V29)</f>
        <v>16839.414</v>
      </c>
      <c r="W30" s="119"/>
      <c r="X30" s="119"/>
      <c r="Y30" s="127">
        <f>SUM(Y18:Y29)</f>
        <v>14208.4</v>
      </c>
    </row>
  </sheetData>
  <sheetProtection/>
  <mergeCells count="2">
    <mergeCell ref="A1:Y1"/>
    <mergeCell ref="A16:Y16"/>
  </mergeCells>
  <printOptions gridLines="1"/>
  <pageMargins left="0.2" right="0.19" top="0.24" bottom="0.41" header="0.21" footer="0.17"/>
  <pageSetup horizontalDpi="600" verticalDpi="600" orientation="landscape" paperSize="5" r:id="rId1"/>
  <headerFooter alignWithMargins="0">
    <oddFooter>&amp;CPage &amp;P of &amp;N</oddFooter>
  </headerFooter>
  <rowBreaks count="1" manualBreakCount="1">
    <brk id="15" max="255" man="1"/>
  </rowBreaks>
</worksheet>
</file>

<file path=xl/worksheets/sheet9.xml><?xml version="1.0" encoding="utf-8"?>
<worksheet xmlns="http://schemas.openxmlformats.org/spreadsheetml/2006/main" xmlns:r="http://schemas.openxmlformats.org/officeDocument/2006/relationships">
  <dimension ref="A1:Z32"/>
  <sheetViews>
    <sheetView zoomScalePageLayoutView="0" workbookViewId="0" topLeftCell="A1">
      <selection activeCell="Z2" sqref="Z2"/>
    </sheetView>
  </sheetViews>
  <sheetFormatPr defaultColWidth="9.140625" defaultRowHeight="12.75"/>
  <cols>
    <col min="1" max="1" width="13.28125" style="3" bestFit="1" customWidth="1"/>
    <col min="2" max="2" width="9.421875" style="3" bestFit="1" customWidth="1"/>
    <col min="3" max="3" width="23.57421875" style="3" bestFit="1" customWidth="1"/>
    <col min="4" max="4" width="8.7109375" style="3" bestFit="1" customWidth="1"/>
    <col min="5" max="5" width="7.421875" style="2" bestFit="1" customWidth="1"/>
    <col min="6" max="6" width="25.28125" style="1" bestFit="1" customWidth="1"/>
    <col min="7" max="7" width="12.57421875" style="1" bestFit="1" customWidth="1"/>
    <col min="8" max="8" width="7.7109375" style="1" bestFit="1" customWidth="1"/>
    <col min="9" max="9" width="8.28125" style="1" bestFit="1" customWidth="1"/>
    <col min="10" max="10" width="6.8515625" style="1" bestFit="1" customWidth="1"/>
    <col min="11" max="11" width="10.28125" style="1" bestFit="1" customWidth="1"/>
    <col min="12" max="12" width="7.421875" style="17" hidden="1" customWidth="1"/>
    <col min="13" max="13" width="7.140625" style="17" hidden="1" customWidth="1"/>
    <col min="14" max="14" width="7.421875" style="17" hidden="1" customWidth="1"/>
    <col min="15" max="15" width="7.140625" style="17" hidden="1" customWidth="1"/>
    <col min="16" max="16" width="7.8515625" style="1" hidden="1" customWidth="1"/>
    <col min="17" max="17" width="8.57421875" style="3" bestFit="1" customWidth="1"/>
    <col min="18" max="18" width="7.8515625" style="3" bestFit="1" customWidth="1"/>
    <col min="19" max="21" width="7.57421875" style="3" hidden="1" customWidth="1"/>
    <col min="22" max="22" width="9.57421875" style="3" hidden="1" customWidth="1"/>
    <col min="23" max="23" width="8.8515625" style="116" hidden="1" customWidth="1"/>
    <col min="24" max="24" width="8.8515625" style="116" customWidth="1"/>
    <col min="25" max="25" width="8.7109375" style="3" bestFit="1" customWidth="1"/>
    <col min="26" max="26" width="7.8515625" style="3" bestFit="1" customWidth="1"/>
    <col min="27" max="16384" width="9.140625" style="3" customWidth="1"/>
  </cols>
  <sheetData>
    <row r="1" spans="1:25" ht="20.25">
      <c r="A1" s="140" t="s">
        <v>160</v>
      </c>
      <c r="B1" s="140"/>
      <c r="C1" s="140"/>
      <c r="D1" s="140"/>
      <c r="E1" s="140"/>
      <c r="F1" s="140"/>
      <c r="G1" s="140"/>
      <c r="H1" s="140"/>
      <c r="I1" s="140"/>
      <c r="J1" s="140"/>
      <c r="K1" s="140"/>
      <c r="L1" s="140"/>
      <c r="M1" s="140"/>
      <c r="N1" s="140"/>
      <c r="O1" s="140"/>
      <c r="P1" s="140"/>
      <c r="Q1" s="139"/>
      <c r="R1" s="139"/>
      <c r="S1" s="139"/>
      <c r="T1" s="139"/>
      <c r="U1" s="139"/>
      <c r="V1" s="139"/>
      <c r="W1" s="139"/>
      <c r="X1" s="139"/>
      <c r="Y1" s="139"/>
    </row>
    <row r="2" spans="1:26" ht="51">
      <c r="A2" s="11" t="s">
        <v>12</v>
      </c>
      <c r="B2" s="11" t="s">
        <v>13</v>
      </c>
      <c r="C2" s="11" t="s">
        <v>14</v>
      </c>
      <c r="D2" s="12" t="s">
        <v>15</v>
      </c>
      <c r="E2" s="13" t="s">
        <v>16</v>
      </c>
      <c r="F2" s="14" t="s">
        <v>174</v>
      </c>
      <c r="G2" s="15" t="s">
        <v>175</v>
      </c>
      <c r="H2" s="15" t="s">
        <v>176</v>
      </c>
      <c r="I2" s="15" t="s">
        <v>177</v>
      </c>
      <c r="J2" s="15" t="s">
        <v>178</v>
      </c>
      <c r="K2" s="15" t="s">
        <v>179</v>
      </c>
      <c r="L2" s="35" t="s">
        <v>89</v>
      </c>
      <c r="M2" s="36" t="s">
        <v>100</v>
      </c>
      <c r="N2" s="108" t="s">
        <v>387</v>
      </c>
      <c r="O2" s="106" t="s">
        <v>389</v>
      </c>
      <c r="P2" s="14" t="s">
        <v>18</v>
      </c>
      <c r="Q2" s="14" t="s">
        <v>56</v>
      </c>
      <c r="R2" s="12" t="s">
        <v>83</v>
      </c>
      <c r="S2" s="16" t="s">
        <v>91</v>
      </c>
      <c r="T2" s="103" t="s">
        <v>397</v>
      </c>
      <c r="U2" s="103" t="s">
        <v>386</v>
      </c>
      <c r="V2" s="27" t="s">
        <v>97</v>
      </c>
      <c r="W2" s="103" t="s">
        <v>404</v>
      </c>
      <c r="X2" s="103" t="s">
        <v>407</v>
      </c>
      <c r="Y2" s="103" t="s">
        <v>408</v>
      </c>
      <c r="Z2" s="11" t="s">
        <v>12</v>
      </c>
    </row>
    <row r="3" spans="1:26" ht="25.5">
      <c r="A3" s="5">
        <v>10000613</v>
      </c>
      <c r="B3" s="5" t="s">
        <v>19</v>
      </c>
      <c r="C3" s="4" t="s">
        <v>20</v>
      </c>
      <c r="D3" s="5" t="s">
        <v>149</v>
      </c>
      <c r="E3" s="2">
        <v>600</v>
      </c>
      <c r="F3" s="1" t="s">
        <v>105</v>
      </c>
      <c r="G3" s="1" t="s">
        <v>106</v>
      </c>
      <c r="H3" s="1">
        <v>20</v>
      </c>
      <c r="I3" s="1" t="s">
        <v>107</v>
      </c>
      <c r="J3" s="1" t="s">
        <v>108</v>
      </c>
      <c r="K3" s="1" t="s">
        <v>109</v>
      </c>
      <c r="L3" s="17">
        <v>98.4</v>
      </c>
      <c r="M3" s="17">
        <v>4.92</v>
      </c>
      <c r="N3" s="17">
        <v>83.6</v>
      </c>
      <c r="O3" s="17">
        <v>4.18</v>
      </c>
      <c r="P3" s="1">
        <v>50</v>
      </c>
      <c r="R3" s="3" t="s">
        <v>84</v>
      </c>
      <c r="S3" s="18">
        <f>M3-(M3*P3%)</f>
        <v>2.46</v>
      </c>
      <c r="T3" s="18">
        <f>N3-(N3*P3%)</f>
        <v>41.8</v>
      </c>
      <c r="U3" s="18">
        <f>O3-(O3*P3%)</f>
        <v>2.09</v>
      </c>
      <c r="V3" s="30">
        <f aca="true" t="shared" si="0" ref="V3:V15">S3*E3</f>
        <v>1476</v>
      </c>
      <c r="W3" s="115">
        <v>1.73</v>
      </c>
      <c r="X3" s="123">
        <v>1.71</v>
      </c>
      <c r="Y3" s="123">
        <f>X3*E3</f>
        <v>1026</v>
      </c>
      <c r="Z3" s="5">
        <v>10000613</v>
      </c>
    </row>
    <row r="4" spans="1:26" ht="25.5">
      <c r="A4" s="5">
        <v>10126606</v>
      </c>
      <c r="B4" s="5" t="s">
        <v>19</v>
      </c>
      <c r="C4" s="4" t="s">
        <v>22</v>
      </c>
      <c r="D4" s="5" t="s">
        <v>149</v>
      </c>
      <c r="E4" s="2">
        <v>750</v>
      </c>
      <c r="F4" s="1" t="s">
        <v>112</v>
      </c>
      <c r="G4" s="1" t="s">
        <v>113</v>
      </c>
      <c r="H4" s="1">
        <v>20</v>
      </c>
      <c r="I4" s="1" t="s">
        <v>107</v>
      </c>
      <c r="J4" s="1" t="s">
        <v>108</v>
      </c>
      <c r="K4" s="1" t="s">
        <v>114</v>
      </c>
      <c r="L4" s="17">
        <v>95.6</v>
      </c>
      <c r="M4" s="17">
        <v>4.78</v>
      </c>
      <c r="N4" s="17">
        <v>95.6</v>
      </c>
      <c r="O4" s="17">
        <v>4.78</v>
      </c>
      <c r="P4" s="1">
        <v>50</v>
      </c>
      <c r="R4" s="3" t="s">
        <v>84</v>
      </c>
      <c r="S4" s="18">
        <f aca="true" t="shared" si="1" ref="S4:S15">M4-(M4*P4%)</f>
        <v>2.39</v>
      </c>
      <c r="T4" s="18">
        <f aca="true" t="shared" si="2" ref="T4:T15">N4-(N4*P4%)</f>
        <v>47.8</v>
      </c>
      <c r="U4" s="18">
        <f aca="true" t="shared" si="3" ref="U4:U15">O4-(O4*P4%)</f>
        <v>2.39</v>
      </c>
      <c r="V4" s="30">
        <f t="shared" si="0"/>
        <v>1792.5</v>
      </c>
      <c r="W4" s="115">
        <v>2.21</v>
      </c>
      <c r="X4" s="123">
        <v>2.21</v>
      </c>
      <c r="Y4" s="123">
        <f aca="true" t="shared" si="4" ref="Y4:Y15">X4*E4</f>
        <v>1657.5</v>
      </c>
      <c r="Z4" s="5">
        <v>10126606</v>
      </c>
    </row>
    <row r="5" spans="1:26" ht="25.5">
      <c r="A5" s="5">
        <v>10000615</v>
      </c>
      <c r="B5" s="5" t="s">
        <v>23</v>
      </c>
      <c r="C5" s="4" t="s">
        <v>24</v>
      </c>
      <c r="D5" s="5" t="s">
        <v>149</v>
      </c>
      <c r="E5" s="2">
        <v>420</v>
      </c>
      <c r="F5" s="1" t="s">
        <v>137</v>
      </c>
      <c r="G5" s="1" t="s">
        <v>106</v>
      </c>
      <c r="H5" s="1">
        <v>10</v>
      </c>
      <c r="I5" s="1" t="s">
        <v>107</v>
      </c>
      <c r="J5" s="1" t="s">
        <v>108</v>
      </c>
      <c r="K5" s="1" t="s">
        <v>138</v>
      </c>
      <c r="L5" s="17">
        <v>57.4</v>
      </c>
      <c r="M5" s="17">
        <v>5.74</v>
      </c>
      <c r="N5" s="17">
        <v>48</v>
      </c>
      <c r="O5" s="17">
        <v>4.8</v>
      </c>
      <c r="P5" s="1">
        <v>50</v>
      </c>
      <c r="R5" s="3" t="s">
        <v>84</v>
      </c>
      <c r="S5" s="18">
        <f t="shared" si="1"/>
        <v>2.87</v>
      </c>
      <c r="T5" s="18">
        <f t="shared" si="2"/>
        <v>24</v>
      </c>
      <c r="U5" s="18">
        <f t="shared" si="3"/>
        <v>2.4</v>
      </c>
      <c r="V5" s="30">
        <f t="shared" si="0"/>
        <v>1205.4</v>
      </c>
      <c r="W5" s="115">
        <v>2.1</v>
      </c>
      <c r="X5" s="123">
        <v>2.02</v>
      </c>
      <c r="Y5" s="123">
        <f t="shared" si="4"/>
        <v>848.4</v>
      </c>
      <c r="Z5" s="5">
        <v>10000615</v>
      </c>
    </row>
    <row r="6" spans="1:26" ht="25.5">
      <c r="A6" s="5">
        <v>10126781</v>
      </c>
      <c r="B6" s="5" t="s">
        <v>23</v>
      </c>
      <c r="C6" s="4" t="s">
        <v>26</v>
      </c>
      <c r="D6" s="5" t="s">
        <v>149</v>
      </c>
      <c r="E6" s="2">
        <v>600</v>
      </c>
      <c r="F6" s="1" t="s">
        <v>117</v>
      </c>
      <c r="G6" s="1" t="s">
        <v>118</v>
      </c>
      <c r="H6" s="1">
        <v>20</v>
      </c>
      <c r="I6" s="1" t="s">
        <v>107</v>
      </c>
      <c r="J6" s="1" t="s">
        <v>108</v>
      </c>
      <c r="K6" s="1" t="s">
        <v>114</v>
      </c>
      <c r="L6" s="17">
        <v>103.2</v>
      </c>
      <c r="M6" s="17">
        <v>5.16</v>
      </c>
      <c r="N6" s="17">
        <v>90</v>
      </c>
      <c r="O6" s="17">
        <v>4.5</v>
      </c>
      <c r="P6" s="1">
        <v>50</v>
      </c>
      <c r="R6" s="3" t="s">
        <v>84</v>
      </c>
      <c r="S6" s="18">
        <f t="shared" si="1"/>
        <v>2.58</v>
      </c>
      <c r="T6" s="18">
        <f t="shared" si="2"/>
        <v>45</v>
      </c>
      <c r="U6" s="18">
        <f t="shared" si="3"/>
        <v>2.25</v>
      </c>
      <c r="V6" s="30">
        <f t="shared" si="0"/>
        <v>1548</v>
      </c>
      <c r="W6" s="115">
        <v>1.91</v>
      </c>
      <c r="X6" s="123">
        <v>1.89</v>
      </c>
      <c r="Y6" s="123">
        <f t="shared" si="4"/>
        <v>1134</v>
      </c>
      <c r="Z6" s="5">
        <v>10126781</v>
      </c>
    </row>
    <row r="7" spans="1:26" ht="25.5">
      <c r="A7" s="5">
        <v>10000616</v>
      </c>
      <c r="B7" s="5" t="s">
        <v>27</v>
      </c>
      <c r="C7" s="4" t="s">
        <v>28</v>
      </c>
      <c r="D7" s="5" t="s">
        <v>149</v>
      </c>
      <c r="E7" s="2">
        <v>60</v>
      </c>
      <c r="F7" s="1" t="s">
        <v>119</v>
      </c>
      <c r="G7" s="1" t="s">
        <v>120</v>
      </c>
      <c r="H7" s="1">
        <v>30</v>
      </c>
      <c r="I7" s="1" t="s">
        <v>107</v>
      </c>
      <c r="J7" s="1" t="s">
        <v>108</v>
      </c>
      <c r="K7" s="1" t="s">
        <v>121</v>
      </c>
      <c r="L7" s="17">
        <v>108.6</v>
      </c>
      <c r="M7" s="17">
        <v>3.61</v>
      </c>
      <c r="N7" s="17">
        <v>94.2</v>
      </c>
      <c r="O7" s="17">
        <v>3.14</v>
      </c>
      <c r="P7" s="1">
        <v>50</v>
      </c>
      <c r="R7" s="3" t="s">
        <v>84</v>
      </c>
      <c r="S7" s="18">
        <f t="shared" si="1"/>
        <v>1.805</v>
      </c>
      <c r="T7" s="18">
        <f t="shared" si="2"/>
        <v>47.1</v>
      </c>
      <c r="U7" s="18">
        <f t="shared" si="3"/>
        <v>1.57</v>
      </c>
      <c r="V7" s="30">
        <f t="shared" si="0"/>
        <v>108.3</v>
      </c>
      <c r="W7" s="115">
        <v>1.41</v>
      </c>
      <c r="X7" s="123">
        <v>1.41</v>
      </c>
      <c r="Y7" s="123">
        <f t="shared" si="4"/>
        <v>84.6</v>
      </c>
      <c r="Z7" s="5">
        <v>10000616</v>
      </c>
    </row>
    <row r="8" spans="1:26" ht="38.25">
      <c r="A8" s="5">
        <v>10000621</v>
      </c>
      <c r="B8" s="5" t="s">
        <v>31</v>
      </c>
      <c r="C8" s="4" t="s">
        <v>33</v>
      </c>
      <c r="D8" s="5" t="s">
        <v>149</v>
      </c>
      <c r="E8" s="2">
        <v>240</v>
      </c>
      <c r="F8" s="1" t="s">
        <v>139</v>
      </c>
      <c r="G8" s="1" t="s">
        <v>106</v>
      </c>
      <c r="H8" s="1">
        <v>30</v>
      </c>
      <c r="I8" s="1" t="s">
        <v>107</v>
      </c>
      <c r="J8" s="1" t="s">
        <v>108</v>
      </c>
      <c r="K8" s="1" t="s">
        <v>140</v>
      </c>
      <c r="L8" s="17">
        <v>150.8</v>
      </c>
      <c r="M8" s="17">
        <v>5.03</v>
      </c>
      <c r="N8" s="17">
        <v>117</v>
      </c>
      <c r="O8" s="17">
        <v>3.9</v>
      </c>
      <c r="P8" s="1">
        <v>50</v>
      </c>
      <c r="R8" s="3" t="s">
        <v>84</v>
      </c>
      <c r="S8" s="18">
        <f t="shared" si="1"/>
        <v>2.515</v>
      </c>
      <c r="T8" s="18">
        <f t="shared" si="2"/>
        <v>58.5</v>
      </c>
      <c r="U8" s="18">
        <f t="shared" si="3"/>
        <v>1.95</v>
      </c>
      <c r="V8" s="30">
        <f t="shared" si="0"/>
        <v>603.6</v>
      </c>
      <c r="W8" s="115">
        <v>1.85</v>
      </c>
      <c r="X8" s="123">
        <v>1.79</v>
      </c>
      <c r="Y8" s="123">
        <f t="shared" si="4"/>
        <v>429.6</v>
      </c>
      <c r="Z8" s="5">
        <v>10000621</v>
      </c>
    </row>
    <row r="9" spans="1:26" ht="38.25">
      <c r="A9" s="5">
        <v>10126595</v>
      </c>
      <c r="B9" s="5" t="s">
        <v>31</v>
      </c>
      <c r="C9" s="4" t="s">
        <v>34</v>
      </c>
      <c r="D9" s="5" t="s">
        <v>149</v>
      </c>
      <c r="E9" s="2">
        <v>180</v>
      </c>
      <c r="F9" s="1" t="s">
        <v>127</v>
      </c>
      <c r="G9" s="1" t="s">
        <v>106</v>
      </c>
      <c r="H9" s="1">
        <v>20</v>
      </c>
      <c r="I9" s="1" t="s">
        <v>107</v>
      </c>
      <c r="J9" s="1" t="s">
        <v>108</v>
      </c>
      <c r="K9" s="1" t="s">
        <v>128</v>
      </c>
      <c r="L9" s="17">
        <v>110.2</v>
      </c>
      <c r="M9" s="17">
        <v>5.51</v>
      </c>
      <c r="N9" s="17">
        <v>108</v>
      </c>
      <c r="O9" s="17">
        <v>5.4</v>
      </c>
      <c r="P9" s="1">
        <v>50</v>
      </c>
      <c r="R9" s="3" t="s">
        <v>84</v>
      </c>
      <c r="S9" s="18">
        <f t="shared" si="1"/>
        <v>2.755</v>
      </c>
      <c r="T9" s="18">
        <f t="shared" si="2"/>
        <v>54</v>
      </c>
      <c r="U9" s="18">
        <f t="shared" si="3"/>
        <v>2.7</v>
      </c>
      <c r="V9" s="30">
        <f t="shared" si="0"/>
        <v>495.9</v>
      </c>
      <c r="W9" s="115">
        <v>2.39</v>
      </c>
      <c r="X9" s="123">
        <v>2.37</v>
      </c>
      <c r="Y9" s="123">
        <f t="shared" si="4"/>
        <v>426.6</v>
      </c>
      <c r="Z9" s="5">
        <v>10126595</v>
      </c>
    </row>
    <row r="10" spans="1:26" ht="25.5">
      <c r="A10" s="5">
        <v>10000622</v>
      </c>
      <c r="B10" s="5" t="s">
        <v>35</v>
      </c>
      <c r="C10" s="4" t="s">
        <v>36</v>
      </c>
      <c r="D10" s="5" t="s">
        <v>149</v>
      </c>
      <c r="E10" s="2">
        <v>120</v>
      </c>
      <c r="F10" s="1" t="s">
        <v>180</v>
      </c>
      <c r="G10" s="1" t="s">
        <v>181</v>
      </c>
      <c r="H10" s="1" t="s">
        <v>182</v>
      </c>
      <c r="I10" s="1" t="s">
        <v>107</v>
      </c>
      <c r="J10" s="1" t="s">
        <v>108</v>
      </c>
      <c r="K10" s="1" t="s">
        <v>183</v>
      </c>
      <c r="L10" s="17" t="s">
        <v>88</v>
      </c>
      <c r="M10" s="17">
        <v>5.02</v>
      </c>
      <c r="N10" s="17" t="s">
        <v>92</v>
      </c>
      <c r="O10" s="17">
        <v>4.1</v>
      </c>
      <c r="P10" s="1">
        <v>50</v>
      </c>
      <c r="R10" s="3" t="s">
        <v>84</v>
      </c>
      <c r="S10" s="18">
        <f t="shared" si="1"/>
        <v>2.51</v>
      </c>
      <c r="T10" s="18" t="s">
        <v>92</v>
      </c>
      <c r="U10" s="18">
        <f t="shared" si="3"/>
        <v>2.05</v>
      </c>
      <c r="V10" s="30">
        <f t="shared" si="0"/>
        <v>301.2</v>
      </c>
      <c r="W10" s="115">
        <v>1.84</v>
      </c>
      <c r="X10" s="123">
        <v>1.84</v>
      </c>
      <c r="Y10" s="123">
        <f t="shared" si="4"/>
        <v>220.8</v>
      </c>
      <c r="Z10" s="5">
        <v>10000622</v>
      </c>
    </row>
    <row r="11" spans="1:26" ht="25.5">
      <c r="A11" s="5">
        <v>10000623</v>
      </c>
      <c r="B11" s="5" t="s">
        <v>35</v>
      </c>
      <c r="C11" s="4" t="s">
        <v>37</v>
      </c>
      <c r="D11" s="5" t="s">
        <v>149</v>
      </c>
      <c r="E11" s="2">
        <v>120</v>
      </c>
      <c r="F11" s="1" t="s">
        <v>141</v>
      </c>
      <c r="G11" s="1" t="s">
        <v>113</v>
      </c>
      <c r="H11" s="1">
        <v>20</v>
      </c>
      <c r="I11" s="1" t="s">
        <v>107</v>
      </c>
      <c r="J11" s="1" t="s">
        <v>108</v>
      </c>
      <c r="K11" s="1" t="s">
        <v>114</v>
      </c>
      <c r="L11" s="17">
        <v>94.36</v>
      </c>
      <c r="M11" s="17">
        <v>4.72</v>
      </c>
      <c r="N11" s="17">
        <v>74</v>
      </c>
      <c r="O11" s="17">
        <v>3.7</v>
      </c>
      <c r="P11" s="1">
        <v>50</v>
      </c>
      <c r="R11" s="3" t="s">
        <v>84</v>
      </c>
      <c r="S11" s="18">
        <f t="shared" si="1"/>
        <v>2.36</v>
      </c>
      <c r="T11" s="18">
        <f t="shared" si="2"/>
        <v>37</v>
      </c>
      <c r="U11" s="18">
        <f t="shared" si="3"/>
        <v>1.85</v>
      </c>
      <c r="V11" s="30">
        <f t="shared" si="0"/>
        <v>283.2</v>
      </c>
      <c r="W11" s="115">
        <v>1.79</v>
      </c>
      <c r="X11" s="123">
        <v>1.79</v>
      </c>
      <c r="Y11" s="123">
        <f t="shared" si="4"/>
        <v>214.8</v>
      </c>
      <c r="Z11" s="5">
        <v>10000623</v>
      </c>
    </row>
    <row r="12" spans="1:26" ht="38.25">
      <c r="A12" s="5">
        <v>10000625</v>
      </c>
      <c r="B12" s="5" t="s">
        <v>39</v>
      </c>
      <c r="C12" s="4" t="s">
        <v>40</v>
      </c>
      <c r="D12" s="5" t="s">
        <v>149</v>
      </c>
      <c r="E12" s="2">
        <v>180</v>
      </c>
      <c r="F12" s="1" t="s">
        <v>131</v>
      </c>
      <c r="G12" s="1" t="s">
        <v>106</v>
      </c>
      <c r="H12" s="1">
        <v>20</v>
      </c>
      <c r="I12" s="1" t="s">
        <v>107</v>
      </c>
      <c r="J12" s="1" t="s">
        <v>108</v>
      </c>
      <c r="K12" s="1" t="s">
        <v>123</v>
      </c>
      <c r="L12" s="17">
        <v>103.28</v>
      </c>
      <c r="M12" s="17">
        <v>5.16</v>
      </c>
      <c r="N12" s="17">
        <v>81.8</v>
      </c>
      <c r="O12" s="17">
        <v>4.09</v>
      </c>
      <c r="P12" s="1">
        <v>50</v>
      </c>
      <c r="R12" s="3" t="s">
        <v>84</v>
      </c>
      <c r="S12" s="18">
        <f t="shared" si="1"/>
        <v>2.58</v>
      </c>
      <c r="T12" s="18">
        <f t="shared" si="2"/>
        <v>40.9</v>
      </c>
      <c r="U12" s="18">
        <f t="shared" si="3"/>
        <v>2.045</v>
      </c>
      <c r="V12" s="30">
        <f t="shared" si="0"/>
        <v>464.40000000000003</v>
      </c>
      <c r="W12" s="115">
        <v>1.74</v>
      </c>
      <c r="X12" s="123">
        <v>1.71</v>
      </c>
      <c r="Y12" s="123">
        <f t="shared" si="4"/>
        <v>307.8</v>
      </c>
      <c r="Z12" s="5">
        <v>10000625</v>
      </c>
    </row>
    <row r="13" spans="1:26" ht="25.5">
      <c r="A13" s="5">
        <v>10126596</v>
      </c>
      <c r="B13" s="5" t="s">
        <v>39</v>
      </c>
      <c r="C13" s="4" t="s">
        <v>42</v>
      </c>
      <c r="D13" s="5" t="s">
        <v>149</v>
      </c>
      <c r="E13" s="2">
        <v>180</v>
      </c>
      <c r="F13" s="1" t="s">
        <v>184</v>
      </c>
      <c r="G13" s="1" t="s">
        <v>106</v>
      </c>
      <c r="H13" s="1" t="s">
        <v>182</v>
      </c>
      <c r="I13" s="1" t="s">
        <v>107</v>
      </c>
      <c r="J13" s="1" t="s">
        <v>108</v>
      </c>
      <c r="K13" s="1" t="s">
        <v>185</v>
      </c>
      <c r="L13" s="17" t="s">
        <v>88</v>
      </c>
      <c r="M13" s="17">
        <v>6.84</v>
      </c>
      <c r="N13" s="17" t="s">
        <v>92</v>
      </c>
      <c r="O13" s="17">
        <v>6.04</v>
      </c>
      <c r="P13" s="1">
        <v>50</v>
      </c>
      <c r="R13" s="3" t="s">
        <v>84</v>
      </c>
      <c r="S13" s="18">
        <f t="shared" si="1"/>
        <v>3.42</v>
      </c>
      <c r="T13" s="18" t="s">
        <v>92</v>
      </c>
      <c r="U13" s="18">
        <f t="shared" si="3"/>
        <v>3.02</v>
      </c>
      <c r="V13" s="30">
        <f t="shared" si="0"/>
        <v>615.6</v>
      </c>
      <c r="W13" s="115">
        <v>2.74</v>
      </c>
      <c r="X13" s="123">
        <v>2.74</v>
      </c>
      <c r="Y13" s="123">
        <f t="shared" si="4"/>
        <v>493.20000000000005</v>
      </c>
      <c r="Z13" s="5">
        <v>10126596</v>
      </c>
    </row>
    <row r="14" spans="1:26" ht="51">
      <c r="A14" s="5">
        <v>10000643</v>
      </c>
      <c r="B14" s="5" t="s">
        <v>43</v>
      </c>
      <c r="C14" s="4" t="s">
        <v>44</v>
      </c>
      <c r="D14" s="5" t="s">
        <v>149</v>
      </c>
      <c r="E14" s="2">
        <v>2250</v>
      </c>
      <c r="F14" s="1" t="s">
        <v>142</v>
      </c>
      <c r="G14" s="1" t="s">
        <v>136</v>
      </c>
      <c r="H14" s="1">
        <v>30</v>
      </c>
      <c r="I14" s="1" t="s">
        <v>107</v>
      </c>
      <c r="J14" s="1" t="s">
        <v>108</v>
      </c>
      <c r="K14" s="1" t="s">
        <v>134</v>
      </c>
      <c r="L14" s="17">
        <v>34.5</v>
      </c>
      <c r="M14" s="17">
        <v>1.15</v>
      </c>
      <c r="N14" s="17">
        <v>30</v>
      </c>
      <c r="O14" s="17">
        <v>1</v>
      </c>
      <c r="P14" s="1">
        <v>50</v>
      </c>
      <c r="R14" s="3" t="s">
        <v>84</v>
      </c>
      <c r="S14" s="18">
        <f t="shared" si="1"/>
        <v>0.575</v>
      </c>
      <c r="T14" s="18">
        <f t="shared" si="2"/>
        <v>15</v>
      </c>
      <c r="U14" s="18">
        <f t="shared" si="3"/>
        <v>0.5</v>
      </c>
      <c r="V14" s="30">
        <f t="shared" si="0"/>
        <v>1293.75</v>
      </c>
      <c r="W14" s="115">
        <v>0.47</v>
      </c>
      <c r="X14" s="123">
        <v>0.47</v>
      </c>
      <c r="Y14" s="123">
        <f t="shared" si="4"/>
        <v>1057.5</v>
      </c>
      <c r="Z14" s="5">
        <v>10000643</v>
      </c>
    </row>
    <row r="15" spans="1:26" ht="51">
      <c r="A15" s="5">
        <v>10000646</v>
      </c>
      <c r="B15" s="5" t="s">
        <v>43</v>
      </c>
      <c r="C15" s="4" t="s">
        <v>47</v>
      </c>
      <c r="D15" s="5" t="s">
        <v>149</v>
      </c>
      <c r="E15" s="2">
        <v>600</v>
      </c>
      <c r="F15" s="1" t="s">
        <v>135</v>
      </c>
      <c r="G15" s="1" t="s">
        <v>136</v>
      </c>
      <c r="H15" s="1">
        <v>10</v>
      </c>
      <c r="I15" s="1" t="s">
        <v>107</v>
      </c>
      <c r="J15" s="1" t="s">
        <v>108</v>
      </c>
      <c r="K15" s="1">
        <v>900</v>
      </c>
      <c r="L15" s="17">
        <v>32</v>
      </c>
      <c r="M15" s="17">
        <v>3.2</v>
      </c>
      <c r="N15" s="17">
        <v>32</v>
      </c>
      <c r="O15" s="17">
        <v>3.2</v>
      </c>
      <c r="P15" s="1">
        <v>50</v>
      </c>
      <c r="R15" s="3" t="s">
        <v>84</v>
      </c>
      <c r="S15" s="18">
        <f t="shared" si="1"/>
        <v>1.6</v>
      </c>
      <c r="T15" s="18">
        <f t="shared" si="2"/>
        <v>16</v>
      </c>
      <c r="U15" s="18">
        <f t="shared" si="3"/>
        <v>1.6</v>
      </c>
      <c r="V15" s="30">
        <f t="shared" si="0"/>
        <v>960</v>
      </c>
      <c r="W15" s="115">
        <v>1.71</v>
      </c>
      <c r="X15" s="123">
        <v>1.71</v>
      </c>
      <c r="Y15" s="123">
        <f t="shared" si="4"/>
        <v>1026</v>
      </c>
      <c r="Z15" s="5">
        <v>10000646</v>
      </c>
    </row>
    <row r="16" spans="22:25" ht="12.75">
      <c r="V16" s="28">
        <f>SUM(V3:V15)</f>
        <v>11147.85</v>
      </c>
      <c r="W16" s="117"/>
      <c r="X16" s="117"/>
      <c r="Y16" s="128">
        <f>SUM(Y3:Y15)</f>
        <v>8926.800000000001</v>
      </c>
    </row>
    <row r="17" spans="1:25" ht="23.25">
      <c r="A17" s="134" t="s">
        <v>160</v>
      </c>
      <c r="B17" s="134"/>
      <c r="C17" s="134"/>
      <c r="D17" s="134"/>
      <c r="E17" s="134"/>
      <c r="F17" s="134"/>
      <c r="G17" s="134"/>
      <c r="H17" s="134"/>
      <c r="I17" s="134"/>
      <c r="J17" s="134"/>
      <c r="K17" s="134"/>
      <c r="L17" s="134"/>
      <c r="M17" s="134"/>
      <c r="N17" s="134"/>
      <c r="O17" s="134"/>
      <c r="P17" s="134"/>
      <c r="Q17" s="141"/>
      <c r="R17" s="141"/>
      <c r="S17" s="141"/>
      <c r="T17" s="141"/>
      <c r="U17" s="141"/>
      <c r="V17" s="141"/>
      <c r="W17" s="141"/>
      <c r="X17" s="141"/>
      <c r="Y17" s="141"/>
    </row>
    <row r="18" spans="1:26" ht="51">
      <c r="A18" s="11" t="s">
        <v>12</v>
      </c>
      <c r="B18" s="11" t="s">
        <v>13</v>
      </c>
      <c r="C18" s="11" t="s">
        <v>14</v>
      </c>
      <c r="D18" s="12" t="s">
        <v>15</v>
      </c>
      <c r="E18" s="13" t="s">
        <v>16</v>
      </c>
      <c r="F18" s="14" t="s">
        <v>174</v>
      </c>
      <c r="G18" s="15" t="s">
        <v>175</v>
      </c>
      <c r="H18" s="15" t="s">
        <v>176</v>
      </c>
      <c r="I18" s="15" t="s">
        <v>177</v>
      </c>
      <c r="J18" s="15" t="s">
        <v>178</v>
      </c>
      <c r="K18" s="15" t="s">
        <v>179</v>
      </c>
      <c r="L18" s="35" t="s">
        <v>89</v>
      </c>
      <c r="M18" s="36" t="s">
        <v>100</v>
      </c>
      <c r="N18" s="108" t="s">
        <v>387</v>
      </c>
      <c r="O18" s="106" t="s">
        <v>389</v>
      </c>
      <c r="P18" s="14" t="s">
        <v>18</v>
      </c>
      <c r="Q18" s="14" t="s">
        <v>56</v>
      </c>
      <c r="R18" s="12" t="s">
        <v>83</v>
      </c>
      <c r="S18" s="16" t="s">
        <v>91</v>
      </c>
      <c r="T18" s="103" t="s">
        <v>397</v>
      </c>
      <c r="U18" s="103" t="s">
        <v>386</v>
      </c>
      <c r="V18" s="27" t="s">
        <v>98</v>
      </c>
      <c r="W18" s="103" t="s">
        <v>404</v>
      </c>
      <c r="X18" s="121" t="s">
        <v>404</v>
      </c>
      <c r="Y18" s="103" t="s">
        <v>403</v>
      </c>
      <c r="Z18" s="11" t="s">
        <v>12</v>
      </c>
    </row>
    <row r="19" spans="1:26" ht="25.5">
      <c r="A19" s="5">
        <v>10000613</v>
      </c>
      <c r="B19" s="5" t="s">
        <v>19</v>
      </c>
      <c r="C19" s="4" t="s">
        <v>20</v>
      </c>
      <c r="D19" s="5" t="s">
        <v>149</v>
      </c>
      <c r="E19" s="2">
        <v>600</v>
      </c>
      <c r="F19" s="4" t="s">
        <v>20</v>
      </c>
      <c r="G19" s="1" t="s">
        <v>57</v>
      </c>
      <c r="H19" s="10" t="s">
        <v>58</v>
      </c>
      <c r="I19" s="1" t="s">
        <v>107</v>
      </c>
      <c r="K19" s="1">
        <v>320</v>
      </c>
      <c r="L19" s="17" t="s">
        <v>92</v>
      </c>
      <c r="M19" s="17">
        <v>3.65</v>
      </c>
      <c r="N19" s="17" t="s">
        <v>92</v>
      </c>
      <c r="O19" s="17">
        <v>3.12</v>
      </c>
      <c r="P19" s="7">
        <v>0.34</v>
      </c>
      <c r="Q19" s="3">
        <v>3340817</v>
      </c>
      <c r="R19" s="3" t="s">
        <v>85</v>
      </c>
      <c r="S19" s="18">
        <f>M19-(M19*P19)</f>
        <v>2.409</v>
      </c>
      <c r="T19" s="17" t="s">
        <v>92</v>
      </c>
      <c r="U19" s="18">
        <f>O19-(O19*P19)</f>
        <v>2.0591999999999997</v>
      </c>
      <c r="V19" s="30">
        <f aca="true" t="shared" si="5" ref="V19:V30">S19*E19</f>
        <v>1445.3999999999999</v>
      </c>
      <c r="W19" s="115">
        <v>1.75</v>
      </c>
      <c r="X19" s="123">
        <v>1.75</v>
      </c>
      <c r="Y19" s="104">
        <f>X19*E19</f>
        <v>1050</v>
      </c>
      <c r="Z19" s="5">
        <v>10000613</v>
      </c>
    </row>
    <row r="20" spans="1:26" ht="25.5">
      <c r="A20" s="5">
        <v>10126606</v>
      </c>
      <c r="B20" s="5" t="s">
        <v>19</v>
      </c>
      <c r="C20" s="4" t="s">
        <v>22</v>
      </c>
      <c r="D20" s="5" t="s">
        <v>149</v>
      </c>
      <c r="E20" s="2">
        <v>750</v>
      </c>
      <c r="F20" s="4" t="s">
        <v>22</v>
      </c>
      <c r="G20" s="1" t="s">
        <v>57</v>
      </c>
      <c r="H20" s="10" t="s">
        <v>58</v>
      </c>
      <c r="I20" s="1" t="s">
        <v>107</v>
      </c>
      <c r="K20" s="1">
        <v>320</v>
      </c>
      <c r="L20" s="17" t="s">
        <v>92</v>
      </c>
      <c r="M20" s="17">
        <v>3.72</v>
      </c>
      <c r="N20" s="17" t="s">
        <v>92</v>
      </c>
      <c r="O20" s="17">
        <v>3.4</v>
      </c>
      <c r="P20" s="7">
        <v>0.32</v>
      </c>
      <c r="Q20" s="3">
        <v>2404473</v>
      </c>
      <c r="R20" s="3" t="s">
        <v>85</v>
      </c>
      <c r="S20" s="18">
        <f aca="true" t="shared" si="6" ref="S20:S30">M20-(M20*P20)</f>
        <v>2.5296000000000003</v>
      </c>
      <c r="T20" s="17" t="s">
        <v>92</v>
      </c>
      <c r="U20" s="18">
        <f aca="true" t="shared" si="7" ref="U20:U30">O20-(O20*P20)</f>
        <v>2.312</v>
      </c>
      <c r="V20" s="30">
        <f t="shared" si="5"/>
        <v>1897.2000000000003</v>
      </c>
      <c r="W20" s="115">
        <v>2.22</v>
      </c>
      <c r="X20" s="123">
        <v>2.22</v>
      </c>
      <c r="Y20" s="104">
        <f aca="true" t="shared" si="8" ref="Y20:Y31">X20*E20</f>
        <v>1665.0000000000002</v>
      </c>
      <c r="Z20" s="5">
        <v>10126606</v>
      </c>
    </row>
    <row r="21" spans="1:26" ht="25.5">
      <c r="A21" s="5">
        <v>10000615</v>
      </c>
      <c r="B21" s="5" t="s">
        <v>23</v>
      </c>
      <c r="C21" s="4" t="s">
        <v>24</v>
      </c>
      <c r="D21" s="5" t="s">
        <v>149</v>
      </c>
      <c r="E21" s="2">
        <v>420</v>
      </c>
      <c r="F21" s="1" t="s">
        <v>59</v>
      </c>
      <c r="G21" s="1" t="s">
        <v>57</v>
      </c>
      <c r="H21" s="10" t="s">
        <v>60</v>
      </c>
      <c r="I21" s="1" t="s">
        <v>107</v>
      </c>
      <c r="K21" s="1">
        <f>4*144</f>
        <v>576</v>
      </c>
      <c r="L21" s="17" t="s">
        <v>92</v>
      </c>
      <c r="M21" s="17">
        <v>3.72</v>
      </c>
      <c r="N21" s="17" t="s">
        <v>92</v>
      </c>
      <c r="O21" s="17">
        <v>2.9</v>
      </c>
      <c r="P21" s="7">
        <v>0.18</v>
      </c>
      <c r="Q21" s="3">
        <v>73569</v>
      </c>
      <c r="R21" s="3" t="s">
        <v>85</v>
      </c>
      <c r="S21" s="18">
        <f t="shared" si="6"/>
        <v>3.0504000000000002</v>
      </c>
      <c r="T21" s="17" t="s">
        <v>92</v>
      </c>
      <c r="U21" s="18">
        <f t="shared" si="7"/>
        <v>2.378</v>
      </c>
      <c r="V21" s="30">
        <f t="shared" si="5"/>
        <v>1281.1680000000001</v>
      </c>
      <c r="W21" s="115">
        <v>2.12</v>
      </c>
      <c r="X21" s="123">
        <v>2.12</v>
      </c>
      <c r="Y21" s="104">
        <f t="shared" si="8"/>
        <v>890.4000000000001</v>
      </c>
      <c r="Z21" s="5">
        <v>10000615</v>
      </c>
    </row>
    <row r="22" spans="1:26" ht="25.5">
      <c r="A22" s="5">
        <v>10126781</v>
      </c>
      <c r="B22" s="5" t="s">
        <v>23</v>
      </c>
      <c r="C22" s="4" t="s">
        <v>26</v>
      </c>
      <c r="D22" s="5" t="s">
        <v>149</v>
      </c>
      <c r="E22" s="2">
        <v>600</v>
      </c>
      <c r="F22" s="1" t="s">
        <v>66</v>
      </c>
      <c r="G22" s="1" t="s">
        <v>67</v>
      </c>
      <c r="H22" s="10" t="s">
        <v>58</v>
      </c>
      <c r="I22" s="1" t="s">
        <v>107</v>
      </c>
      <c r="K22" s="1">
        <v>320</v>
      </c>
      <c r="L22" s="17" t="s">
        <v>92</v>
      </c>
      <c r="M22" s="17">
        <v>3.66</v>
      </c>
      <c r="N22" s="17" t="s">
        <v>92</v>
      </c>
      <c r="O22" s="17">
        <v>3.1</v>
      </c>
      <c r="P22" s="7">
        <v>0.3</v>
      </c>
      <c r="Q22" s="3">
        <v>5332630</v>
      </c>
      <c r="R22" s="3" t="s">
        <v>85</v>
      </c>
      <c r="S22" s="18">
        <f t="shared" si="6"/>
        <v>2.5620000000000003</v>
      </c>
      <c r="T22" s="17" t="s">
        <v>92</v>
      </c>
      <c r="U22" s="18">
        <f t="shared" si="7"/>
        <v>2.17</v>
      </c>
      <c r="V22" s="30">
        <f t="shared" si="5"/>
        <v>1537.2000000000003</v>
      </c>
      <c r="W22" s="115">
        <v>1.93</v>
      </c>
      <c r="X22" s="123">
        <v>1.93</v>
      </c>
      <c r="Y22" s="104">
        <f t="shared" si="8"/>
        <v>1158</v>
      </c>
      <c r="Z22" s="5">
        <v>10126781</v>
      </c>
    </row>
    <row r="23" spans="1:26" ht="25.5">
      <c r="A23" s="5">
        <v>10000616</v>
      </c>
      <c r="B23" s="5" t="s">
        <v>27</v>
      </c>
      <c r="C23" s="4" t="s">
        <v>28</v>
      </c>
      <c r="D23" s="5" t="s">
        <v>149</v>
      </c>
      <c r="E23" s="2">
        <v>60</v>
      </c>
      <c r="F23" s="1" t="s">
        <v>63</v>
      </c>
      <c r="G23" s="1" t="s">
        <v>57</v>
      </c>
      <c r="H23" s="10" t="s">
        <v>64</v>
      </c>
      <c r="I23" s="1" t="s">
        <v>107</v>
      </c>
      <c r="K23" s="1">
        <v>480</v>
      </c>
      <c r="L23" s="17" t="s">
        <v>92</v>
      </c>
      <c r="M23" s="17">
        <v>2.44</v>
      </c>
      <c r="N23" s="17" t="s">
        <v>92</v>
      </c>
      <c r="O23" s="17">
        <v>2.25</v>
      </c>
      <c r="P23" s="7">
        <v>0.32</v>
      </c>
      <c r="Q23" s="3">
        <v>8340861</v>
      </c>
      <c r="R23" s="3" t="s">
        <v>85</v>
      </c>
      <c r="S23" s="18">
        <f t="shared" si="6"/>
        <v>1.6591999999999998</v>
      </c>
      <c r="T23" s="17" t="s">
        <v>92</v>
      </c>
      <c r="U23" s="18">
        <f t="shared" si="7"/>
        <v>1.53</v>
      </c>
      <c r="V23" s="30">
        <f t="shared" si="5"/>
        <v>99.55199999999999</v>
      </c>
      <c r="W23" s="115">
        <v>1.42</v>
      </c>
      <c r="X23" s="123">
        <v>1.42</v>
      </c>
      <c r="Y23" s="104">
        <f t="shared" si="8"/>
        <v>85.19999999999999</v>
      </c>
      <c r="Z23" s="5">
        <v>10000616</v>
      </c>
    </row>
    <row r="24" spans="1:26" ht="38.25">
      <c r="A24" s="5">
        <v>10000621</v>
      </c>
      <c r="B24" s="5" t="s">
        <v>31</v>
      </c>
      <c r="C24" s="4" t="s">
        <v>33</v>
      </c>
      <c r="D24" s="5" t="s">
        <v>149</v>
      </c>
      <c r="E24" s="2">
        <v>240</v>
      </c>
      <c r="F24" s="4" t="s">
        <v>75</v>
      </c>
      <c r="G24" s="1" t="s">
        <v>57</v>
      </c>
      <c r="H24" s="1" t="s">
        <v>76</v>
      </c>
      <c r="I24" s="1" t="s">
        <v>107</v>
      </c>
      <c r="K24" s="1">
        <v>160</v>
      </c>
      <c r="L24" s="17" t="s">
        <v>92</v>
      </c>
      <c r="M24" s="17">
        <v>4.18</v>
      </c>
      <c r="N24" s="17" t="s">
        <v>92</v>
      </c>
      <c r="O24" s="17">
        <v>2.85</v>
      </c>
      <c r="P24" s="7">
        <v>0.34</v>
      </c>
      <c r="Q24" s="3">
        <v>775833</v>
      </c>
      <c r="R24" s="3" t="s">
        <v>85</v>
      </c>
      <c r="S24" s="18">
        <f t="shared" si="6"/>
        <v>2.7588</v>
      </c>
      <c r="T24" s="17" t="s">
        <v>92</v>
      </c>
      <c r="U24" s="18">
        <f t="shared" si="7"/>
        <v>1.881</v>
      </c>
      <c r="V24" s="30">
        <f t="shared" si="5"/>
        <v>662.112</v>
      </c>
      <c r="W24" s="115">
        <v>1.89</v>
      </c>
      <c r="X24" s="123">
        <v>1.89</v>
      </c>
      <c r="Y24" s="104">
        <f t="shared" si="8"/>
        <v>453.59999999999997</v>
      </c>
      <c r="Z24" s="5">
        <v>10000621</v>
      </c>
    </row>
    <row r="25" spans="1:26" ht="25.5">
      <c r="A25" s="5">
        <v>10126595</v>
      </c>
      <c r="B25" s="5" t="s">
        <v>31</v>
      </c>
      <c r="C25" s="4" t="s">
        <v>34</v>
      </c>
      <c r="D25" s="5" t="s">
        <v>149</v>
      </c>
      <c r="E25" s="2">
        <v>180</v>
      </c>
      <c r="F25" s="4" t="s">
        <v>34</v>
      </c>
      <c r="G25" s="1" t="s">
        <v>57</v>
      </c>
      <c r="H25" s="10" t="s">
        <v>62</v>
      </c>
      <c r="I25" s="1" t="s">
        <v>107</v>
      </c>
      <c r="K25" s="1">
        <f>53*4</f>
        <v>212</v>
      </c>
      <c r="L25" s="17" t="s">
        <v>92</v>
      </c>
      <c r="M25" s="17">
        <v>3.65</v>
      </c>
      <c r="N25" s="17" t="s">
        <v>92</v>
      </c>
      <c r="O25" s="17">
        <v>3</v>
      </c>
      <c r="P25" s="7">
        <v>0.13</v>
      </c>
      <c r="Q25" s="3">
        <v>4996955</v>
      </c>
      <c r="R25" s="3" t="s">
        <v>85</v>
      </c>
      <c r="S25" s="18">
        <f t="shared" si="6"/>
        <v>3.1755</v>
      </c>
      <c r="T25" s="17" t="s">
        <v>92</v>
      </c>
      <c r="U25" s="18">
        <f t="shared" si="7"/>
        <v>2.61</v>
      </c>
      <c r="V25" s="30">
        <f t="shared" si="5"/>
        <v>571.59</v>
      </c>
      <c r="W25" s="115">
        <v>2.44</v>
      </c>
      <c r="X25" s="123">
        <v>2.44</v>
      </c>
      <c r="Y25" s="104">
        <f t="shared" si="8"/>
        <v>439.2</v>
      </c>
      <c r="Z25" s="5">
        <v>10126595</v>
      </c>
    </row>
    <row r="26" spans="1:26" ht="25.5">
      <c r="A26" s="5">
        <v>10000622</v>
      </c>
      <c r="B26" s="5" t="s">
        <v>35</v>
      </c>
      <c r="C26" s="4" t="s">
        <v>36</v>
      </c>
      <c r="D26" s="5" t="s">
        <v>149</v>
      </c>
      <c r="E26" s="2">
        <v>120</v>
      </c>
      <c r="F26" s="1" t="s">
        <v>77</v>
      </c>
      <c r="G26" s="1" t="s">
        <v>70</v>
      </c>
      <c r="H26" s="1" t="s">
        <v>78</v>
      </c>
      <c r="I26" s="1" t="s">
        <v>107</v>
      </c>
      <c r="K26" s="1" t="s">
        <v>79</v>
      </c>
      <c r="L26" s="17" t="s">
        <v>92</v>
      </c>
      <c r="M26" s="17">
        <v>3.29</v>
      </c>
      <c r="N26" s="17" t="s">
        <v>92</v>
      </c>
      <c r="O26" s="17">
        <v>2.72</v>
      </c>
      <c r="P26" s="7">
        <v>0.26</v>
      </c>
      <c r="Q26" s="3">
        <v>7382500</v>
      </c>
      <c r="R26" s="3" t="s">
        <v>85</v>
      </c>
      <c r="S26" s="18">
        <f t="shared" si="6"/>
        <v>2.4346</v>
      </c>
      <c r="T26" s="17" t="s">
        <v>92</v>
      </c>
      <c r="U26" s="18">
        <f t="shared" si="7"/>
        <v>2.0128000000000004</v>
      </c>
      <c r="V26" s="30">
        <f t="shared" si="5"/>
        <v>292.152</v>
      </c>
      <c r="W26" s="115">
        <v>2.03</v>
      </c>
      <c r="X26" s="123">
        <v>2.03</v>
      </c>
      <c r="Y26" s="104">
        <f t="shared" si="8"/>
        <v>243.59999999999997</v>
      </c>
      <c r="Z26" s="5">
        <v>10000622</v>
      </c>
    </row>
    <row r="27" spans="1:26" ht="25.5">
      <c r="A27" s="5">
        <v>10000623</v>
      </c>
      <c r="B27" s="5" t="s">
        <v>35</v>
      </c>
      <c r="C27" s="4" t="s">
        <v>37</v>
      </c>
      <c r="D27" s="5" t="s">
        <v>149</v>
      </c>
      <c r="E27" s="2">
        <v>120</v>
      </c>
      <c r="F27" s="4" t="s">
        <v>37</v>
      </c>
      <c r="G27" s="1" t="s">
        <v>72</v>
      </c>
      <c r="H27" s="10" t="s">
        <v>58</v>
      </c>
      <c r="I27" s="1" t="s">
        <v>107</v>
      </c>
      <c r="K27" s="1">
        <v>300</v>
      </c>
      <c r="L27" s="17" t="s">
        <v>92</v>
      </c>
      <c r="M27" s="17">
        <v>2.29</v>
      </c>
      <c r="N27" s="17" t="s">
        <v>92</v>
      </c>
      <c r="O27" s="17">
        <v>2.2</v>
      </c>
      <c r="P27" s="7">
        <v>0.17</v>
      </c>
      <c r="Q27" s="3">
        <v>5580667</v>
      </c>
      <c r="R27" s="3" t="s">
        <v>85</v>
      </c>
      <c r="S27" s="18">
        <f t="shared" si="6"/>
        <v>1.9007</v>
      </c>
      <c r="T27" s="17" t="s">
        <v>92</v>
      </c>
      <c r="U27" s="18">
        <f t="shared" si="7"/>
        <v>1.826</v>
      </c>
      <c r="V27" s="30">
        <f t="shared" si="5"/>
        <v>228.084</v>
      </c>
      <c r="W27" s="115">
        <v>1.65</v>
      </c>
      <c r="X27" s="123">
        <v>1.65</v>
      </c>
      <c r="Y27" s="104">
        <f t="shared" si="8"/>
        <v>198</v>
      </c>
      <c r="Z27" s="5">
        <v>10000623</v>
      </c>
    </row>
    <row r="28" spans="1:26" ht="25.5">
      <c r="A28" s="5">
        <v>10000625</v>
      </c>
      <c r="B28" s="5" t="s">
        <v>39</v>
      </c>
      <c r="C28" s="4" t="s">
        <v>40</v>
      </c>
      <c r="D28" s="5" t="s">
        <v>149</v>
      </c>
      <c r="E28" s="2">
        <v>180</v>
      </c>
      <c r="F28" s="4" t="s">
        <v>40</v>
      </c>
      <c r="G28" s="1" t="s">
        <v>57</v>
      </c>
      <c r="H28" s="10" t="s">
        <v>58</v>
      </c>
      <c r="I28" s="1" t="s">
        <v>107</v>
      </c>
      <c r="K28" s="1">
        <v>320</v>
      </c>
      <c r="L28" s="17" t="s">
        <v>92</v>
      </c>
      <c r="M28" s="17">
        <v>3.6</v>
      </c>
      <c r="N28" s="17" t="s">
        <v>92</v>
      </c>
      <c r="O28" s="17">
        <v>2.7</v>
      </c>
      <c r="P28" s="7">
        <v>0.27</v>
      </c>
      <c r="Q28" s="3">
        <v>750299</v>
      </c>
      <c r="R28" s="3" t="s">
        <v>85</v>
      </c>
      <c r="S28" s="18">
        <f t="shared" si="6"/>
        <v>2.628</v>
      </c>
      <c r="T28" s="17" t="s">
        <v>92</v>
      </c>
      <c r="U28" s="18">
        <f t="shared" si="7"/>
        <v>1.971</v>
      </c>
      <c r="V28" s="30">
        <f t="shared" si="5"/>
        <v>473.04</v>
      </c>
      <c r="W28" s="115">
        <v>1.75</v>
      </c>
      <c r="X28" s="123">
        <v>1.75</v>
      </c>
      <c r="Y28" s="104">
        <f t="shared" si="8"/>
        <v>315</v>
      </c>
      <c r="Z28" s="5">
        <v>10000625</v>
      </c>
    </row>
    <row r="29" spans="1:26" ht="25.5">
      <c r="A29" s="5">
        <v>10126596</v>
      </c>
      <c r="B29" s="5" t="s">
        <v>39</v>
      </c>
      <c r="C29" s="4" t="s">
        <v>42</v>
      </c>
      <c r="D29" s="5" t="s">
        <v>149</v>
      </c>
      <c r="E29" s="2">
        <v>180</v>
      </c>
      <c r="F29" s="1" t="s">
        <v>80</v>
      </c>
      <c r="G29" s="1" t="s">
        <v>57</v>
      </c>
      <c r="H29" s="10" t="s">
        <v>81</v>
      </c>
      <c r="I29" s="1" t="s">
        <v>107</v>
      </c>
      <c r="K29" s="1" t="s">
        <v>82</v>
      </c>
      <c r="L29" s="17" t="s">
        <v>92</v>
      </c>
      <c r="M29" s="17">
        <v>4.75</v>
      </c>
      <c r="N29" s="17" t="s">
        <v>92</v>
      </c>
      <c r="O29" s="17">
        <v>4.7</v>
      </c>
      <c r="P29" s="7">
        <v>0.36</v>
      </c>
      <c r="Q29" s="3">
        <v>8404014</v>
      </c>
      <c r="R29" s="3" t="s">
        <v>85</v>
      </c>
      <c r="S29" s="18">
        <f t="shared" si="6"/>
        <v>3.04</v>
      </c>
      <c r="T29" s="17" t="s">
        <v>92</v>
      </c>
      <c r="U29" s="18">
        <f t="shared" si="7"/>
        <v>3.008</v>
      </c>
      <c r="V29" s="30">
        <f t="shared" si="5"/>
        <v>547.2</v>
      </c>
      <c r="W29" s="115">
        <v>2.8</v>
      </c>
      <c r="X29" s="123">
        <v>2.8</v>
      </c>
      <c r="Y29" s="104">
        <f t="shared" si="8"/>
        <v>503.99999999999994</v>
      </c>
      <c r="Z29" s="5">
        <v>10126596</v>
      </c>
    </row>
    <row r="30" spans="1:26" ht="51">
      <c r="A30" s="5">
        <v>10000643</v>
      </c>
      <c r="B30" s="5" t="s">
        <v>43</v>
      </c>
      <c r="C30" s="4" t="s">
        <v>44</v>
      </c>
      <c r="D30" s="5" t="s">
        <v>149</v>
      </c>
      <c r="E30" s="2">
        <v>2250</v>
      </c>
      <c r="F30" s="1" t="s">
        <v>65</v>
      </c>
      <c r="G30" s="1" t="s">
        <v>57</v>
      </c>
      <c r="H30" s="10" t="s">
        <v>64</v>
      </c>
      <c r="I30" s="1" t="s">
        <v>107</v>
      </c>
      <c r="K30" s="1">
        <f>30*32</f>
        <v>960</v>
      </c>
      <c r="L30" s="17" t="s">
        <v>92</v>
      </c>
      <c r="M30" s="17">
        <v>0.93</v>
      </c>
      <c r="N30" s="17" t="s">
        <v>92</v>
      </c>
      <c r="O30" s="17">
        <v>0.93</v>
      </c>
      <c r="P30" s="7">
        <v>0.3</v>
      </c>
      <c r="Q30" s="3">
        <v>703496</v>
      </c>
      <c r="R30" s="3" t="s">
        <v>85</v>
      </c>
      <c r="S30" s="18">
        <f t="shared" si="6"/>
        <v>0.651</v>
      </c>
      <c r="T30" s="17" t="s">
        <v>92</v>
      </c>
      <c r="U30" s="18">
        <f t="shared" si="7"/>
        <v>0.651</v>
      </c>
      <c r="V30" s="30">
        <f t="shared" si="5"/>
        <v>1464.75</v>
      </c>
      <c r="W30" s="115">
        <v>0.49</v>
      </c>
      <c r="X30" s="123">
        <v>0.49</v>
      </c>
      <c r="Y30" s="104">
        <f t="shared" si="8"/>
        <v>1102.5</v>
      </c>
      <c r="Z30" s="5">
        <v>10000643</v>
      </c>
    </row>
    <row r="31" spans="1:26" ht="51">
      <c r="A31" s="37">
        <v>10000646</v>
      </c>
      <c r="B31" s="37" t="s">
        <v>43</v>
      </c>
      <c r="C31" s="38" t="s">
        <v>47</v>
      </c>
      <c r="D31" s="37" t="s">
        <v>149</v>
      </c>
      <c r="E31" s="47">
        <v>600</v>
      </c>
      <c r="F31" s="41"/>
      <c r="G31" s="41"/>
      <c r="H31" s="41"/>
      <c r="I31" s="41"/>
      <c r="J31" s="41"/>
      <c r="K31" s="41"/>
      <c r="L31" s="42"/>
      <c r="M31" s="44" t="s">
        <v>96</v>
      </c>
      <c r="N31" s="42"/>
      <c r="O31" s="44" t="s">
        <v>96</v>
      </c>
      <c r="P31" s="45"/>
      <c r="Q31" s="46"/>
      <c r="R31" s="46"/>
      <c r="S31" s="46" t="s">
        <v>96</v>
      </c>
      <c r="T31" s="42"/>
      <c r="U31" s="46"/>
      <c r="V31" s="46"/>
      <c r="W31" s="46"/>
      <c r="X31" s="125"/>
      <c r="Y31" s="104">
        <f t="shared" si="8"/>
        <v>0</v>
      </c>
      <c r="Z31" s="37">
        <v>10000646</v>
      </c>
    </row>
    <row r="32" spans="22:25" ht="12.75">
      <c r="V32" s="28">
        <f>SUM(V19:V31)</f>
        <v>10499.448000000002</v>
      </c>
      <c r="W32" s="117"/>
      <c r="X32" s="117"/>
      <c r="Y32" s="128">
        <f>SUM(Y19:Y31)</f>
        <v>8104.5</v>
      </c>
    </row>
  </sheetData>
  <sheetProtection/>
  <mergeCells count="2">
    <mergeCell ref="A1:Y1"/>
    <mergeCell ref="A17:Y17"/>
  </mergeCells>
  <printOptions gridLines="1" horizontalCentered="1"/>
  <pageMargins left="0.2" right="0.19" top="0.26" bottom="0.39" header="0.2" footer="0.17"/>
  <pageSetup horizontalDpi="600" verticalDpi="600" orientation="landscape" paperSize="5" r:id="rId1"/>
  <headerFooter alignWithMargins="0">
    <oddFooter>&amp;CPage &amp;P of &amp;N</oddFooter>
  </headerFooter>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Arkansas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Stoddard</dc:creator>
  <cp:keywords/>
  <dc:description/>
  <cp:lastModifiedBy>Anna Francis</cp:lastModifiedBy>
  <cp:lastPrinted>2009-04-27T14:05:07Z</cp:lastPrinted>
  <dcterms:created xsi:type="dcterms:W3CDTF">2008-02-29T16:09:12Z</dcterms:created>
  <dcterms:modified xsi:type="dcterms:W3CDTF">2009-04-29T14:49:16Z</dcterms:modified>
  <cp:category/>
  <cp:version/>
  <cp:contentType/>
  <cp:contentStatus/>
</cp:coreProperties>
</file>